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5476" windowWidth="14865" windowHeight="8760" tabRatio="681" activeTab="0"/>
  </bookViews>
  <sheets>
    <sheet name="添付(1)" sheetId="1" r:id="rId1"/>
    <sheet name="添付(2)" sheetId="2" r:id="rId2"/>
    <sheet name="添付(3)" sheetId="3" r:id="rId3"/>
    <sheet name="係数" sheetId="4" r:id="rId4"/>
  </sheets>
  <definedNames>
    <definedName name="group">'添付(1)'!$B$4</definedName>
    <definedName name="igai">'係数'!$A$9:$D$11</definedName>
    <definedName name="jutaku">'係数'!$A$4:$D$5</definedName>
    <definedName name="kaisu">'添付(1)'!$B$5</definedName>
    <definedName name="_xlnm.Print_Area" localSheetId="2">'添付(3)'!$A$1:$L$81</definedName>
  </definedNames>
  <calcPr fullCalcOnLoad="1"/>
</workbook>
</file>

<file path=xl/comments1.xml><?xml version="1.0" encoding="utf-8"?>
<comments xmlns="http://schemas.openxmlformats.org/spreadsheetml/2006/main">
  <authors>
    <author>㈱ジェイネット</author>
  </authors>
  <commentList>
    <comment ref="G11" authorId="0">
      <text>
        <r>
          <rPr>
            <sz val="9"/>
            <rFont val="ＭＳ Ｐゴシック"/>
            <family val="3"/>
          </rPr>
          <t>第１種、第2種、第3種を半角1,2,3で入力</t>
        </r>
      </text>
    </comment>
    <comment ref="B5" authorId="0">
      <text>
        <r>
          <rPr>
            <sz val="14"/>
            <rFont val="HG創英角ﾎﾟｯﾌﾟ体"/>
            <family val="3"/>
          </rPr>
          <t>設定換気回数を
入力して下さい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B4" authorId="0">
      <text>
        <r>
          <rPr>
            <sz val="9"/>
            <rFont val="ＭＳ Ｐゴシック"/>
            <family val="3"/>
          </rPr>
          <t xml:space="preserve">換気計画上一体の居室として扱う部分を１グループとする
</t>
        </r>
      </text>
    </comment>
  </commentList>
</comments>
</file>

<file path=xl/comments2.xml><?xml version="1.0" encoding="utf-8"?>
<comments xmlns="http://schemas.openxmlformats.org/spreadsheetml/2006/main">
  <authors>
    <author>㈱ジェイネット</author>
  </authors>
  <commentList>
    <comment ref="D4" authorId="0">
      <text>
        <r>
          <rPr>
            <sz val="11"/>
            <color indexed="52"/>
            <rFont val="HG創英角ﾎﾟｯﾌﾟ体"/>
            <family val="3"/>
          </rPr>
          <t>dは材料の種類を記入</t>
        </r>
      </text>
    </comment>
    <comment ref="B2" authorId="0">
      <text>
        <r>
          <rPr>
            <sz val="9"/>
            <rFont val="ＭＳ Ｐゴシック"/>
            <family val="3"/>
          </rPr>
          <t xml:space="preserve">添付(1)より
自動入力されます
</t>
        </r>
      </text>
    </comment>
  </commentList>
</comments>
</file>

<file path=xl/comments3.xml><?xml version="1.0" encoding="utf-8"?>
<comments xmlns="http://schemas.openxmlformats.org/spreadsheetml/2006/main">
  <authors>
    <author>Compaq Customer</author>
    <author>㈱ジェイネット</author>
  </authors>
  <commentList>
    <comment ref="F11" authorId="0">
      <text>
        <r>
          <rPr>
            <b/>
            <sz val="9"/>
            <rFont val="ＭＳ Ｐゴシック"/>
            <family val="3"/>
          </rPr>
          <t>規制対象外及びF☆☆☆☆は4、
Ｆ☆☆☆は3、
Ｆ☆☆は2を
半角で入力</t>
        </r>
      </text>
    </comment>
    <comment ref="E11" authorId="0">
      <text>
        <r>
          <rPr>
            <b/>
            <sz val="9"/>
            <rFont val="ＭＳ Ｐゴシック"/>
            <family val="3"/>
          </rPr>
          <t>仕上げ材料名を記入
該当しない場合は空白</t>
        </r>
      </text>
    </comment>
    <comment ref="I11" authorId="0">
      <text>
        <r>
          <rPr>
            <b/>
            <sz val="9"/>
            <rFont val="ＭＳ Ｐゴシック"/>
            <family val="3"/>
          </rPr>
          <t>床、天井の面積は室面積と同じとしています。違う場合のみここに入力</t>
        </r>
      </text>
    </comment>
    <comment ref="I16" authorId="0">
      <text>
        <r>
          <rPr>
            <b/>
            <sz val="9"/>
            <rFont val="ＭＳ Ｐゴシック"/>
            <family val="3"/>
          </rPr>
          <t>収納等の面積はここに直接入力</t>
        </r>
      </text>
    </comment>
    <comment ref="G14" authorId="0">
      <text>
        <r>
          <rPr>
            <b/>
            <sz val="9"/>
            <rFont val="ＭＳ Ｐゴシック"/>
            <family val="3"/>
          </rPr>
          <t>建具は幅と平均高さを半角数字で入力。
面積は計算されます</t>
        </r>
      </text>
    </comment>
    <comment ref="I12" authorId="0">
      <text>
        <r>
          <rPr>
            <b/>
            <sz val="9"/>
            <rFont val="ＭＳ Ｐゴシック"/>
            <family val="3"/>
          </rPr>
          <t xml:space="preserve">Ｆ☆☆☆☆以外はここに壁面積を入力
</t>
        </r>
      </text>
    </comment>
    <comment ref="I13" authorId="0">
      <text>
        <r>
          <rPr>
            <b/>
            <sz val="9"/>
            <rFont val="ＭＳ Ｐゴシック"/>
            <family val="3"/>
          </rPr>
          <t>床、天井の面積は室面積と同じとしています。違う場合のみここに入力</t>
        </r>
      </text>
    </comment>
    <comment ref="G15" authorId="0">
      <text>
        <r>
          <rPr>
            <b/>
            <sz val="9"/>
            <rFont val="ＭＳ Ｐゴシック"/>
            <family val="3"/>
          </rPr>
          <t>建具は幅と平均高さを半角数字で入力。
面積は計算されます</t>
        </r>
      </text>
    </comment>
    <comment ref="G17" authorId="0">
      <text>
        <r>
          <rPr>
            <b/>
            <sz val="9"/>
            <rFont val="ＭＳ Ｐゴシック"/>
            <family val="3"/>
          </rPr>
          <t>建具は幅と平均高さを半角数字で入力。
面積は計算されます</t>
        </r>
      </text>
    </comment>
    <comment ref="C5" authorId="1">
      <text>
        <r>
          <rPr>
            <sz val="9"/>
            <rFont val="ＭＳ Ｐゴシック"/>
            <family val="3"/>
          </rPr>
          <t xml:space="preserve">添付(1)より
自動入力されます
</t>
        </r>
      </text>
    </comment>
  </commentList>
</comments>
</file>

<file path=xl/sharedStrings.xml><?xml version="1.0" encoding="utf-8"?>
<sst xmlns="http://schemas.openxmlformats.org/spreadsheetml/2006/main" count="219" uniqueCount="85">
  <si>
    <t>換気種別</t>
  </si>
  <si>
    <t>合計</t>
  </si>
  <si>
    <t>設定換気回数</t>
  </si>
  <si>
    <t>必要換気量</t>
  </si>
  <si>
    <t>換気量の確認</t>
  </si>
  <si>
    <t>換気回数
回/ｈ</t>
  </si>
  <si>
    <t>⑥設計換気量</t>
  </si>
  <si>
    <t>⑥設計換気量</t>
  </si>
  <si>
    <t>⑤必要換気量</t>
  </si>
  <si>
    <t>(天井裏等への措置)</t>
  </si>
  <si>
    <t>　　　　　天井裏等
室名</t>
  </si>
  <si>
    <t>(居室毎の機械換気設備)</t>
  </si>
  <si>
    <t>①</t>
  </si>
  <si>
    <t>②</t>
  </si>
  <si>
    <t>③＝①X②</t>
  </si>
  <si>
    <t>④</t>
  </si>
  <si>
    <t>⑤＝③X④</t>
  </si>
  <si>
    <t xml:space="preserve">室名
</t>
  </si>
  <si>
    <t>床面積
㎡</t>
  </si>
  <si>
    <t>給気機による
給気量(A)
㎥/ｈ</t>
  </si>
  <si>
    <t>排気機による
排気量(B)
㎥/ｈ</t>
  </si>
  <si>
    <t>換気設備による措置</t>
  </si>
  <si>
    <t>建築材料による措置</t>
  </si>
  <si>
    <t>天井裏等への措置(a～fより選択)</t>
  </si>
  <si>
    <t>2F小屋裏</t>
  </si>
  <si>
    <t>1F天井裏
(2F床裏)</t>
  </si>
  <si>
    <t>1F床裏</t>
  </si>
  <si>
    <t>外壁</t>
  </si>
  <si>
    <t>間仕切壁
１</t>
  </si>
  <si>
    <t>間仕切壁
２</t>
  </si>
  <si>
    <t>収納</t>
  </si>
  <si>
    <t>確認申請書　別記２号様式の添付図書（表１（に））の使用建築材料表</t>
  </si>
  <si>
    <t>算定条件</t>
  </si>
  <si>
    <t>（住宅等の居室）</t>
  </si>
  <si>
    <t>設定換気回数</t>
  </si>
  <si>
    <t>回/Ｈ</t>
  </si>
  <si>
    <t>階</t>
  </si>
  <si>
    <t>部屋名</t>
  </si>
  <si>
    <t>室面積（㎡）</t>
  </si>
  <si>
    <t>内装の仕上げの部分</t>
  </si>
  <si>
    <t>種別</t>
  </si>
  <si>
    <t>面積</t>
  </si>
  <si>
    <t>係数</t>
  </si>
  <si>
    <t>使用面積</t>
  </si>
  <si>
    <t>判定結果</t>
  </si>
  <si>
    <t>幅</t>
  </si>
  <si>
    <t>高さ</t>
  </si>
  <si>
    <t>面積</t>
  </si>
  <si>
    <t>壁</t>
  </si>
  <si>
    <t>天井</t>
  </si>
  <si>
    <t>床</t>
  </si>
  <si>
    <t>合計</t>
  </si>
  <si>
    <t>住宅等の居室</t>
  </si>
  <si>
    <t>換気回数</t>
  </si>
  <si>
    <t>２種</t>
  </si>
  <si>
    <t>３種</t>
  </si>
  <si>
    <t>４種</t>
  </si>
  <si>
    <t>住宅等の居室以外の居室</t>
  </si>
  <si>
    <t>　居室に1種換気設備･･・天井裏等に比べ負圧とならないようにする</t>
  </si>
  <si>
    <t>a.</t>
  </si>
  <si>
    <t>　居室に２種換気設備を設ける</t>
  </si>
  <si>
    <t>b.</t>
  </si>
  <si>
    <t>　居室に3種換気設備･･・排気機により天井裏等の換気を行う</t>
  </si>
  <si>
    <t>c.</t>
  </si>
  <si>
    <t>　天井裏等の下地等に第一種及び第二種を使用しない</t>
  </si>
  <si>
    <t>d.</t>
  </si>
  <si>
    <t>　天井裏等と居室の間に気密層</t>
  </si>
  <si>
    <t>e.</t>
  </si>
  <si>
    <t>　間仕切壁と天井及び床との間に合板等による通気止</t>
  </si>
  <si>
    <t>f.</t>
  </si>
  <si>
    <t>建具</t>
  </si>
  <si>
    <t>収納等</t>
  </si>
  <si>
    <t>〃建具</t>
  </si>
  <si>
    <t>※階段部等の複雑な部分の気積は別途計算書を添付</t>
  </si>
  <si>
    <t>気密層又は通気止め
による措置</t>
  </si>
  <si>
    <t>平均天井高
ｍ</t>
  </si>
  <si>
    <t>（注）種別欄の2はＦ☆☆､3はＦ☆☆☆､4は規制対象外及びＦ☆☆☆☆を示す</t>
  </si>
  <si>
    <t>気積
㎥</t>
  </si>
  <si>
    <t>グループ№</t>
  </si>
  <si>
    <t>換気計画の平面図を添付し、一体となる居室の区分を示す　</t>
  </si>
  <si>
    <t>　</t>
  </si>
  <si>
    <t>(追加ページ）</t>
  </si>
  <si>
    <t>(住宅等の居室用）</t>
  </si>
  <si>
    <t>住宅の居室、下宿の宿泊室、寄宿舎の寝室、家具その他これに類する物品の販売業を営む店舗の売り場</t>
  </si>
  <si>
    <t>住宅等の居室：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</si>
</sst>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&quot;回/hの&quot;"/>
    <numFmt numFmtId="181" formatCode="0.0&quot;回/h&quot;"/>
    <numFmt numFmtId="182" formatCode="[&lt;=999]000;[&lt;=99999]000\-00;000\-0000"/>
    <numFmt numFmtId="183" formatCode="0.00_);[Red]\(0.00\)"/>
    <numFmt numFmtId="184" formatCode="0.00_ &quot;㎡&quot;"/>
    <numFmt numFmtId="185" formatCode="0.0_ "/>
    <numFmt numFmtId="186" formatCode="0.00_);\(0.00\)"/>
    <numFmt numFmtId="187" formatCode="&quot;(&quot;0.00&quot;)&quot;"/>
    <numFmt numFmtId="188" formatCode="0_ "/>
    <numFmt numFmtId="189" formatCode="0_);[Red]\(0\)"/>
    <numFmt numFmtId="190" formatCode="&quot;第&quot;0_ &quot;種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4"/>
      <name val="HG創英角ﾎﾟｯﾌﾟ体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52"/>
      <name val="HG創英角ﾎﾟｯﾌﾟ体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0" fontId="4" fillId="3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9" fontId="4" fillId="3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33" borderId="0" xfId="0" applyFont="1" applyFill="1" applyAlignment="1">
      <alignment/>
    </xf>
    <xf numFmtId="0" fontId="2" fillId="0" borderId="0" xfId="0" applyFont="1" applyBorder="1" applyAlignment="1">
      <alignment horizontal="center" wrapText="1"/>
    </xf>
    <xf numFmtId="179" fontId="4" fillId="33" borderId="13" xfId="0" applyNumberFormat="1" applyFont="1" applyFill="1" applyBorder="1" applyAlignment="1">
      <alignment horizontal="center" vertical="center" wrapText="1"/>
    </xf>
    <xf numFmtId="179" fontId="4" fillId="33" borderId="12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4" fillId="0" borderId="16" xfId="0" applyNumberFormat="1" applyFont="1" applyBorder="1" applyAlignment="1">
      <alignment/>
    </xf>
    <xf numFmtId="49" fontId="4" fillId="0" borderId="0" xfId="0" applyNumberFormat="1" applyFont="1" applyAlignment="1">
      <alignment horizontal="justify"/>
    </xf>
    <xf numFmtId="49" fontId="4" fillId="0" borderId="0" xfId="0" applyNumberFormat="1" applyFont="1" applyFill="1" applyBorder="1" applyAlignment="1">
      <alignment vertical="center"/>
    </xf>
    <xf numFmtId="49" fontId="4" fillId="33" borderId="12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33" borderId="12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4" fillId="0" borderId="11" xfId="0" applyNumberFormat="1" applyFont="1" applyBorder="1" applyAlignment="1" applyProtection="1">
      <alignment horizontal="justify" vertical="center" wrapText="1"/>
      <protection locked="0"/>
    </xf>
    <xf numFmtId="0" fontId="3" fillId="0" borderId="0" xfId="60" applyFont="1" applyAlignment="1">
      <alignment horizontal="left" vertical="center"/>
      <protection/>
    </xf>
    <xf numFmtId="0" fontId="3" fillId="0" borderId="0" xfId="60" applyFont="1" applyAlignment="1">
      <alignment horizontal="center" vertical="center"/>
      <protection/>
    </xf>
    <xf numFmtId="183" fontId="3" fillId="0" borderId="0" xfId="60" applyNumberFormat="1" applyFont="1">
      <alignment vertical="center"/>
      <protection/>
    </xf>
    <xf numFmtId="0" fontId="3" fillId="0" borderId="0" xfId="60" applyFont="1">
      <alignment vertical="center"/>
      <protection/>
    </xf>
    <xf numFmtId="179" fontId="3" fillId="0" borderId="0" xfId="60" applyNumberFormat="1" applyFont="1">
      <alignment vertical="center"/>
      <protection/>
    </xf>
    <xf numFmtId="0" fontId="3" fillId="0" borderId="0" xfId="60" applyFont="1" applyBorder="1" applyAlignment="1">
      <alignment vertical="center" wrapText="1"/>
      <protection/>
    </xf>
    <xf numFmtId="0" fontId="3" fillId="0" borderId="0" xfId="60" applyFont="1" applyBorder="1">
      <alignment vertical="center"/>
      <protection/>
    </xf>
    <xf numFmtId="179" fontId="3" fillId="0" borderId="0" xfId="60" applyNumberFormat="1" applyFont="1" applyBorder="1">
      <alignment vertical="center"/>
      <protection/>
    </xf>
    <xf numFmtId="0" fontId="3" fillId="0" borderId="15" xfId="60" applyFont="1" applyBorder="1" applyAlignment="1">
      <alignment horizontal="center" vertical="center" wrapText="1"/>
      <protection/>
    </xf>
    <xf numFmtId="0" fontId="3" fillId="0" borderId="15" xfId="60" applyFont="1" applyBorder="1">
      <alignment vertical="center"/>
      <protection/>
    </xf>
    <xf numFmtId="179" fontId="3" fillId="0" borderId="15" xfId="60" applyNumberFormat="1" applyFont="1" applyBorder="1">
      <alignment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8" xfId="60" applyFont="1" applyBorder="1">
      <alignment vertical="center"/>
      <protection/>
    </xf>
    <xf numFmtId="179" fontId="3" fillId="0" borderId="18" xfId="60" applyNumberFormat="1" applyFont="1" applyBorder="1">
      <alignment vertical="center"/>
      <protection/>
    </xf>
    <xf numFmtId="0" fontId="0" fillId="0" borderId="0" xfId="60">
      <alignment vertical="center"/>
      <protection/>
    </xf>
    <xf numFmtId="0" fontId="0" fillId="0" borderId="15" xfId="0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83" fontId="3" fillId="0" borderId="21" xfId="60" applyNumberFormat="1" applyFont="1" applyBorder="1" applyAlignment="1">
      <alignment horizontal="center" vertical="center" wrapText="1"/>
      <protection/>
    </xf>
    <xf numFmtId="183" fontId="3" fillId="0" borderId="22" xfId="60" applyNumberFormat="1" applyFont="1" applyBorder="1" applyAlignment="1">
      <alignment horizontal="center" vertical="center" wrapText="1"/>
      <protection/>
    </xf>
    <xf numFmtId="183" fontId="3" fillId="0" borderId="19" xfId="60" applyNumberFormat="1" applyFont="1" applyBorder="1" applyAlignment="1">
      <alignment horizontal="center" vertical="center" wrapText="1"/>
      <protection/>
    </xf>
    <xf numFmtId="0" fontId="3" fillId="0" borderId="0" xfId="60" applyFont="1" applyBorder="1" applyAlignment="1">
      <alignment horizontal="center" vertical="center" wrapText="1"/>
      <protection/>
    </xf>
    <xf numFmtId="0" fontId="3" fillId="0" borderId="18" xfId="60" applyFont="1" applyBorder="1" applyAlignment="1">
      <alignment horizontal="center" vertical="center"/>
      <protection/>
    </xf>
    <xf numFmtId="179" fontId="4" fillId="0" borderId="12" xfId="0" applyNumberFormat="1" applyFont="1" applyBorder="1" applyAlignment="1" applyProtection="1">
      <alignment horizontal="center" vertical="center" wrapText="1"/>
      <protection locked="0"/>
    </xf>
    <xf numFmtId="179" fontId="4" fillId="0" borderId="13" xfId="0" applyNumberFormat="1" applyFont="1" applyBorder="1" applyAlignment="1" applyProtection="1">
      <alignment horizontal="center" vertical="center" wrapText="1"/>
      <protection locked="0"/>
    </xf>
    <xf numFmtId="183" fontId="4" fillId="0" borderId="13" xfId="0" applyNumberFormat="1" applyFont="1" applyBorder="1" applyAlignment="1" applyProtection="1">
      <alignment horizontal="center" vertical="center" wrapText="1"/>
      <protection locked="0"/>
    </xf>
    <xf numFmtId="183" fontId="4" fillId="0" borderId="12" xfId="0" applyNumberFormat="1" applyFont="1" applyBorder="1" applyAlignment="1" applyProtection="1">
      <alignment horizontal="center" vertical="center" wrapText="1"/>
      <protection locked="0"/>
    </xf>
    <xf numFmtId="183" fontId="4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0" xfId="60" applyFont="1" applyFill="1">
      <alignment vertical="center"/>
      <protection/>
    </xf>
    <xf numFmtId="0" fontId="3" fillId="33" borderId="22" xfId="60" applyFont="1" applyFill="1" applyBorder="1">
      <alignment vertical="center"/>
      <protection/>
    </xf>
    <xf numFmtId="183" fontId="3" fillId="33" borderId="22" xfId="60" applyNumberFormat="1" applyFont="1" applyFill="1" applyBorder="1">
      <alignment vertical="center"/>
      <protection/>
    </xf>
    <xf numFmtId="0" fontId="3" fillId="33" borderId="19" xfId="60" applyFont="1" applyFill="1" applyBorder="1">
      <alignment vertical="center"/>
      <protection/>
    </xf>
    <xf numFmtId="183" fontId="3" fillId="33" borderId="11" xfId="60" applyNumberFormat="1" applyFont="1" applyFill="1" applyBorder="1">
      <alignment vertical="center"/>
      <protection/>
    </xf>
    <xf numFmtId="183" fontId="3" fillId="33" borderId="10" xfId="60" applyNumberFormat="1" applyFont="1" applyFill="1" applyBorder="1">
      <alignment vertical="center"/>
      <protection/>
    </xf>
    <xf numFmtId="0" fontId="3" fillId="0" borderId="22" xfId="60" applyFont="1" applyBorder="1" applyAlignment="1" applyProtection="1">
      <alignment horizontal="center" vertical="center"/>
      <protection locked="0"/>
    </xf>
    <xf numFmtId="0" fontId="3" fillId="0" borderId="23" xfId="60" applyFont="1" applyBorder="1" applyProtection="1">
      <alignment vertical="center"/>
      <protection locked="0"/>
    </xf>
    <xf numFmtId="0" fontId="3" fillId="0" borderId="24" xfId="60" applyFont="1" applyBorder="1" applyProtection="1">
      <alignment vertical="center"/>
      <protection locked="0"/>
    </xf>
    <xf numFmtId="0" fontId="3" fillId="0" borderId="25" xfId="60" applyFont="1" applyBorder="1" applyProtection="1">
      <alignment vertical="center"/>
      <protection locked="0"/>
    </xf>
    <xf numFmtId="0" fontId="3" fillId="0" borderId="19" xfId="60" applyFont="1" applyBorder="1" applyAlignment="1" applyProtection="1">
      <alignment horizontal="center" vertical="center"/>
      <protection locked="0"/>
    </xf>
    <xf numFmtId="0" fontId="3" fillId="0" borderId="13" xfId="60" applyFont="1" applyBorder="1" applyProtection="1">
      <alignment vertical="center"/>
      <protection locked="0"/>
    </xf>
    <xf numFmtId="0" fontId="3" fillId="0" borderId="26" xfId="60" applyFont="1" applyBorder="1" applyProtection="1">
      <alignment vertical="center"/>
      <protection locked="0"/>
    </xf>
    <xf numFmtId="0" fontId="3" fillId="0" borderId="27" xfId="60" applyFont="1" applyBorder="1" applyProtection="1">
      <alignment vertical="center"/>
      <protection locked="0"/>
    </xf>
    <xf numFmtId="183" fontId="3" fillId="0" borderId="13" xfId="60" applyNumberFormat="1" applyFont="1" applyBorder="1" applyProtection="1">
      <alignment vertical="center"/>
      <protection locked="0"/>
    </xf>
    <xf numFmtId="179" fontId="3" fillId="0" borderId="28" xfId="60" applyNumberFormat="1" applyFont="1" applyBorder="1" applyProtection="1">
      <alignment vertical="center"/>
      <protection locked="0"/>
    </xf>
    <xf numFmtId="179" fontId="3" fillId="0" borderId="29" xfId="60" applyNumberFormat="1" applyFont="1" applyBorder="1" applyProtection="1">
      <alignment vertical="center"/>
      <protection locked="0"/>
    </xf>
    <xf numFmtId="183" fontId="9" fillId="0" borderId="0" xfId="60" applyNumberFormat="1" applyFont="1">
      <alignment vertical="center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181" fontId="4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60" applyFont="1" applyBorder="1" applyAlignment="1" applyProtection="1">
      <alignment horizontal="center" vertical="center"/>
      <protection/>
    </xf>
    <xf numFmtId="183" fontId="9" fillId="0" borderId="22" xfId="60" applyNumberFormat="1" applyFont="1" applyBorder="1" applyAlignment="1" applyProtection="1">
      <alignment horizontal="center" vertical="center"/>
      <protection/>
    </xf>
    <xf numFmtId="183" fontId="9" fillId="0" borderId="19" xfId="60" applyNumberFormat="1" applyFont="1" applyBorder="1" applyAlignment="1" applyProtection="1">
      <alignment horizontal="center" vertical="center"/>
      <protection/>
    </xf>
    <xf numFmtId="184" fontId="9" fillId="0" borderId="18" xfId="60" applyNumberFormat="1" applyFont="1" applyFill="1" applyBorder="1" applyProtection="1">
      <alignment vertical="center"/>
      <protection/>
    </xf>
    <xf numFmtId="183" fontId="3" fillId="33" borderId="16" xfId="60" applyNumberFormat="1" applyFont="1" applyFill="1" applyBorder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" fillId="0" borderId="0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184" fontId="3" fillId="0" borderId="23" xfId="60" applyNumberFormat="1" applyFont="1" applyFill="1" applyBorder="1" applyAlignment="1">
      <alignment horizontal="center" vertical="center"/>
      <protection/>
    </xf>
    <xf numFmtId="0" fontId="3" fillId="0" borderId="23" xfId="60" applyFont="1" applyFill="1" applyBorder="1" applyAlignment="1">
      <alignment horizontal="center" vertical="center"/>
      <protection/>
    </xf>
    <xf numFmtId="0" fontId="4" fillId="0" borderId="3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0" fillId="0" borderId="2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30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183" fontId="11" fillId="0" borderId="31" xfId="60" applyNumberFormat="1" applyFont="1" applyBorder="1">
      <alignment vertical="center"/>
      <protection/>
    </xf>
    <xf numFmtId="0" fontId="3" fillId="0" borderId="20" xfId="60" applyFont="1" applyBorder="1" applyAlignment="1">
      <alignment horizontal="left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183" fontId="3" fillId="0" borderId="31" xfId="60" applyNumberFormat="1" applyFont="1" applyBorder="1">
      <alignment vertical="center"/>
      <protection/>
    </xf>
    <xf numFmtId="0" fontId="3" fillId="0" borderId="32" xfId="60" applyFont="1" applyBorder="1" applyAlignment="1">
      <alignment horizontal="left" vertical="center"/>
      <protection/>
    </xf>
    <xf numFmtId="0" fontId="3" fillId="0" borderId="32" xfId="60" applyFont="1" applyBorder="1">
      <alignment vertical="center"/>
      <protection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181" fontId="4" fillId="34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37" xfId="60" applyFont="1" applyBorder="1" applyAlignment="1">
      <alignment horizontal="center" vertical="center"/>
      <protection/>
    </xf>
    <xf numFmtId="0" fontId="3" fillId="0" borderId="38" xfId="60" applyFont="1" applyBorder="1">
      <alignment vertical="center"/>
      <protection/>
    </xf>
    <xf numFmtId="183" fontId="3" fillId="33" borderId="39" xfId="60" applyNumberFormat="1" applyFont="1" applyFill="1" applyBorder="1">
      <alignment vertical="center"/>
      <protection/>
    </xf>
    <xf numFmtId="0" fontId="3" fillId="33" borderId="39" xfId="60" applyFont="1" applyFill="1" applyBorder="1" applyAlignment="1">
      <alignment horizontal="center" vertical="center"/>
      <protection/>
    </xf>
    <xf numFmtId="49" fontId="0" fillId="0" borderId="40" xfId="0" applyNumberFormat="1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183" fontId="4" fillId="0" borderId="12" xfId="0" applyNumberFormat="1" applyFont="1" applyBorder="1" applyAlignment="1" applyProtection="1">
      <alignment horizontal="center" vertical="center"/>
      <protection locked="0"/>
    </xf>
    <xf numFmtId="183" fontId="4" fillId="0" borderId="13" xfId="0" applyNumberFormat="1" applyFont="1" applyBorder="1" applyAlignment="1" applyProtection="1">
      <alignment horizontal="center" vertical="center"/>
      <protection locked="0"/>
    </xf>
    <xf numFmtId="0" fontId="3" fillId="0" borderId="23" xfId="60" applyFont="1" applyBorder="1" applyAlignment="1" applyProtection="1">
      <alignment horizontal="center" vertical="center"/>
      <protection/>
    </xf>
    <xf numFmtId="183" fontId="3" fillId="0" borderId="10" xfId="60" applyNumberFormat="1" applyFont="1" applyBorder="1" applyProtection="1">
      <alignment vertical="center"/>
      <protection/>
    </xf>
    <xf numFmtId="0" fontId="3" fillId="0" borderId="13" xfId="60" applyFont="1" applyBorder="1" applyAlignment="1" applyProtection="1">
      <alignment horizontal="center" vertical="center"/>
      <protection/>
    </xf>
    <xf numFmtId="183" fontId="3" fillId="0" borderId="11" xfId="60" applyNumberFormat="1" applyFont="1" applyBorder="1" applyProtection="1">
      <alignment vertical="center"/>
      <protection/>
    </xf>
    <xf numFmtId="0" fontId="3" fillId="35" borderId="18" xfId="60" applyFont="1" applyFill="1" applyBorder="1" applyAlignment="1" applyProtection="1">
      <alignment horizontal="center" vertical="center"/>
      <protection/>
    </xf>
    <xf numFmtId="184" fontId="3" fillId="35" borderId="38" xfId="60" applyNumberFormat="1" applyFont="1" applyFill="1" applyBorder="1" applyProtection="1">
      <alignment vertical="center"/>
      <protection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189" fontId="3" fillId="0" borderId="10" xfId="60" applyNumberFormat="1" applyFont="1" applyBorder="1" applyAlignment="1" applyProtection="1">
      <alignment horizontal="center" vertical="center"/>
      <protection locked="0"/>
    </xf>
    <xf numFmtId="189" fontId="3" fillId="0" borderId="11" xfId="60" applyNumberFormat="1" applyFont="1" applyBorder="1" applyAlignment="1" applyProtection="1">
      <alignment horizontal="center" vertical="center"/>
      <protection locked="0"/>
    </xf>
    <xf numFmtId="189" fontId="3" fillId="0" borderId="19" xfId="6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179" fontId="4" fillId="33" borderId="16" xfId="0" applyNumberFormat="1" applyFont="1" applyFill="1" applyBorder="1" applyAlignment="1">
      <alignment horizontal="center" vertical="center" wrapText="1"/>
    </xf>
    <xf numFmtId="179" fontId="4" fillId="33" borderId="10" xfId="0" applyNumberFormat="1" applyFont="1" applyFill="1" applyBorder="1" applyAlignment="1">
      <alignment horizontal="center" vertical="center" wrapText="1"/>
    </xf>
    <xf numFmtId="179" fontId="4" fillId="33" borderId="11" xfId="0" applyNumberFormat="1" applyFont="1" applyFill="1" applyBorder="1" applyAlignment="1">
      <alignment horizontal="center" vertical="center" wrapText="1"/>
    </xf>
    <xf numFmtId="190" fontId="4" fillId="0" borderId="16" xfId="0" applyNumberFormat="1" applyFont="1" applyBorder="1" applyAlignment="1" applyProtection="1">
      <alignment horizontal="center" vertical="center" wrapText="1"/>
      <protection locked="0"/>
    </xf>
    <xf numFmtId="190" fontId="4" fillId="0" borderId="10" xfId="0" applyNumberFormat="1" applyFont="1" applyBorder="1" applyAlignment="1" applyProtection="1">
      <alignment horizontal="center" vertical="center" wrapText="1"/>
      <protection locked="0"/>
    </xf>
    <xf numFmtId="190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79" fontId="4" fillId="33" borderId="20" xfId="0" applyNumberFormat="1" applyFont="1" applyFill="1" applyBorder="1" applyAlignment="1">
      <alignment horizontal="justify" vertical="center" wrapText="1"/>
    </xf>
    <xf numFmtId="179" fontId="4" fillId="33" borderId="31" xfId="0" applyNumberFormat="1" applyFont="1" applyFill="1" applyBorder="1" applyAlignment="1">
      <alignment horizontal="justify" vertical="center" wrapText="1"/>
    </xf>
    <xf numFmtId="179" fontId="4" fillId="33" borderId="32" xfId="0" applyNumberFormat="1" applyFont="1" applyFill="1" applyBorder="1" applyAlignment="1">
      <alignment horizontal="justify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0" fillId="0" borderId="3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20" xfId="0" applyFont="1" applyBorder="1" applyAlignment="1">
      <alignment horizontal="left" vertical="center" wrapText="1"/>
    </xf>
    <xf numFmtId="0" fontId="0" fillId="0" borderId="32" xfId="0" applyBorder="1" applyAlignment="1">
      <alignment vertical="center"/>
    </xf>
    <xf numFmtId="0" fontId="3" fillId="0" borderId="21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179" fontId="3" fillId="0" borderId="16" xfId="60" applyNumberFormat="1" applyFont="1" applyBorder="1" applyAlignment="1">
      <alignment horizontal="center" vertical="center"/>
      <protection/>
    </xf>
    <xf numFmtId="179" fontId="3" fillId="0" borderId="10" xfId="60" applyNumberFormat="1" applyFont="1" applyBorder="1" applyAlignment="1">
      <alignment horizontal="center" vertical="center"/>
      <protection/>
    </xf>
    <xf numFmtId="179" fontId="3" fillId="0" borderId="11" xfId="60" applyNumberFormat="1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48" xfId="60" applyFont="1" applyBorder="1" applyAlignment="1">
      <alignment horizontal="center" vertical="center"/>
      <protection/>
    </xf>
    <xf numFmtId="0" fontId="3" fillId="0" borderId="26" xfId="60" applyFont="1" applyBorder="1" applyAlignment="1">
      <alignment horizontal="center" vertical="center"/>
      <protection/>
    </xf>
    <xf numFmtId="0" fontId="3" fillId="0" borderId="49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3" fillId="0" borderId="50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/>
      <protection/>
    </xf>
    <xf numFmtId="0" fontId="3" fillId="0" borderId="30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183" fontId="3" fillId="0" borderId="16" xfId="60" applyNumberFormat="1" applyFont="1" applyBorder="1" applyAlignment="1">
      <alignment horizontal="center" vertical="center" wrapText="1"/>
      <protection/>
    </xf>
    <xf numFmtId="183" fontId="3" fillId="0" borderId="10" xfId="60" applyNumberFormat="1" applyFont="1" applyBorder="1" applyAlignment="1">
      <alignment horizontal="center" vertical="center" wrapText="1"/>
      <protection/>
    </xf>
    <xf numFmtId="183" fontId="3" fillId="0" borderId="11" xfId="60" applyNumberFormat="1" applyFont="1" applyBorder="1" applyAlignment="1">
      <alignment horizontal="center" vertical="center" wrapText="1"/>
      <protection/>
    </xf>
    <xf numFmtId="0" fontId="3" fillId="0" borderId="30" xfId="60" applyFont="1" applyBorder="1" applyAlignment="1">
      <alignment horizontal="center" vertical="center" wrapText="1"/>
      <protection/>
    </xf>
    <xf numFmtId="0" fontId="3" fillId="0" borderId="23" xfId="60" applyFont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center" vertical="center" wrapText="1"/>
      <protection/>
    </xf>
    <xf numFmtId="179" fontId="3" fillId="0" borderId="51" xfId="60" applyNumberFormat="1" applyFont="1" applyBorder="1" applyAlignment="1">
      <alignment horizontal="center" vertical="center"/>
      <protection/>
    </xf>
    <xf numFmtId="179" fontId="3" fillId="0" borderId="52" xfId="60" applyNumberFormat="1" applyFont="1" applyBorder="1" applyAlignment="1">
      <alignment horizontal="center" vertical="center"/>
      <protection/>
    </xf>
    <xf numFmtId="179" fontId="3" fillId="0" borderId="53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内装面積制限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V36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1" width="10.625" style="24" customWidth="1"/>
    <col min="2" max="4" width="10.625" style="25" customWidth="1"/>
    <col min="5" max="5" width="7.125" style="25" customWidth="1"/>
    <col min="6" max="6" width="10.625" style="25" customWidth="1"/>
    <col min="7" max="7" width="7.125" style="25" customWidth="1"/>
    <col min="8" max="9" width="10.625" style="25" customWidth="1"/>
    <col min="10" max="48" width="9.00390625" style="4" customWidth="1"/>
  </cols>
  <sheetData>
    <row r="1" spans="7:9" ht="13.5">
      <c r="G1" s="130"/>
      <c r="H1" s="130"/>
      <c r="I1" s="130"/>
    </row>
    <row r="2" spans="1:9" ht="13.5" customHeight="1">
      <c r="A2" s="84" t="s">
        <v>11</v>
      </c>
      <c r="G2" s="131"/>
      <c r="H2" s="131"/>
      <c r="I2" s="131"/>
    </row>
    <row r="3" spans="3:11" ht="17.25" customHeight="1" thickBot="1">
      <c r="C3" s="44"/>
      <c r="D3" s="44"/>
      <c r="E3" s="113" t="s">
        <v>80</v>
      </c>
      <c r="F3" s="149" t="s">
        <v>82</v>
      </c>
      <c r="G3" s="149"/>
      <c r="H3" s="149"/>
      <c r="I3" s="149"/>
      <c r="J3" s="113"/>
      <c r="K3" s="95"/>
    </row>
    <row r="4" spans="1:9" ht="21.75" customHeight="1" thickTop="1">
      <c r="A4" s="127" t="s">
        <v>78</v>
      </c>
      <c r="B4" s="128"/>
      <c r="F4" s="132" t="s">
        <v>84</v>
      </c>
      <c r="G4" s="150" t="s">
        <v>83</v>
      </c>
      <c r="H4" s="150"/>
      <c r="I4" s="150"/>
    </row>
    <row r="5" spans="1:9" ht="21.75" customHeight="1" thickBot="1">
      <c r="A5" s="121" t="s">
        <v>2</v>
      </c>
      <c r="B5" s="122">
        <v>0.5</v>
      </c>
      <c r="D5" s="7"/>
      <c r="E5" s="7"/>
      <c r="F5" s="132"/>
      <c r="G5" s="150"/>
      <c r="H5" s="150"/>
      <c r="I5" s="150"/>
    </row>
    <row r="6" spans="1:9" ht="25.5" customHeight="1" thickTop="1">
      <c r="A6" s="85"/>
      <c r="B6" s="86"/>
      <c r="C6" s="87"/>
      <c r="D6" s="7"/>
      <c r="E6" s="7"/>
      <c r="F6" s="7"/>
      <c r="G6" s="7"/>
      <c r="H6" s="7"/>
      <c r="I6" s="7"/>
    </row>
    <row r="7" spans="1:9" ht="19.5" customHeight="1">
      <c r="A7" s="20"/>
      <c r="B7" s="8" t="s">
        <v>12</v>
      </c>
      <c r="C7" s="8" t="s">
        <v>13</v>
      </c>
      <c r="D7" s="8" t="s">
        <v>14</v>
      </c>
      <c r="E7" s="8" t="s">
        <v>15</v>
      </c>
      <c r="F7" s="8" t="s">
        <v>16</v>
      </c>
      <c r="G7" s="163" t="s">
        <v>6</v>
      </c>
      <c r="H7" s="164"/>
      <c r="I7" s="165"/>
    </row>
    <row r="8" spans="1:9" ht="13.5" customHeight="1">
      <c r="A8" s="166" t="s">
        <v>17</v>
      </c>
      <c r="B8" s="169" t="s">
        <v>18</v>
      </c>
      <c r="C8" s="157" t="s">
        <v>75</v>
      </c>
      <c r="D8" s="174" t="s">
        <v>77</v>
      </c>
      <c r="E8" s="177" t="s">
        <v>5</v>
      </c>
      <c r="F8" s="3">
        <f>B5</f>
        <v>0.5</v>
      </c>
      <c r="G8" s="157" t="s">
        <v>0</v>
      </c>
      <c r="H8" s="157" t="s">
        <v>19</v>
      </c>
      <c r="I8" s="157" t="s">
        <v>20</v>
      </c>
    </row>
    <row r="9" spans="1:10" ht="13.5">
      <c r="A9" s="167"/>
      <c r="B9" s="170"/>
      <c r="C9" s="172"/>
      <c r="D9" s="175"/>
      <c r="E9" s="178"/>
      <c r="F9" s="1" t="s">
        <v>3</v>
      </c>
      <c r="G9" s="158"/>
      <c r="H9" s="158"/>
      <c r="I9" s="158"/>
      <c r="J9" s="11"/>
    </row>
    <row r="10" spans="1:10" ht="13.5">
      <c r="A10" s="168"/>
      <c r="B10" s="171"/>
      <c r="C10" s="173"/>
      <c r="D10" s="176"/>
      <c r="E10" s="179"/>
      <c r="F10" s="2"/>
      <c r="G10" s="159"/>
      <c r="H10" s="159"/>
      <c r="I10" s="159"/>
      <c r="J10" s="11"/>
    </row>
    <row r="11" spans="1:10" ht="24.75" customHeight="1">
      <c r="A11" s="37"/>
      <c r="B11" s="61"/>
      <c r="C11" s="61"/>
      <c r="D11" s="12">
        <f>IF(ISBLANK(A11),"",B11*C11)</f>
      </c>
      <c r="E11" s="151">
        <f>kaisu</f>
        <v>0.5</v>
      </c>
      <c r="F11" s="13">
        <f aca="true" t="shared" si="0" ref="F11:F30">IF(ISBLANK(A11),"",D11*kaisu)</f>
      </c>
      <c r="G11" s="154"/>
      <c r="H11" s="62"/>
      <c r="I11" s="62"/>
      <c r="J11" s="11"/>
    </row>
    <row r="12" spans="1:10" ht="24.75" customHeight="1">
      <c r="A12" s="37"/>
      <c r="B12" s="61"/>
      <c r="C12" s="61"/>
      <c r="D12" s="12">
        <f aca="true" t="shared" si="1" ref="D12:D30">IF(ISBLANK(A12),"",B12*C12)</f>
      </c>
      <c r="E12" s="152"/>
      <c r="F12" s="13">
        <f t="shared" si="0"/>
      </c>
      <c r="G12" s="155"/>
      <c r="H12" s="62"/>
      <c r="I12" s="62"/>
      <c r="J12" s="11"/>
    </row>
    <row r="13" spans="1:10" ht="24.75" customHeight="1">
      <c r="A13" s="37"/>
      <c r="B13" s="61"/>
      <c r="C13" s="61"/>
      <c r="D13" s="12">
        <f t="shared" si="1"/>
      </c>
      <c r="E13" s="152"/>
      <c r="F13" s="13">
        <f t="shared" si="0"/>
      </c>
      <c r="G13" s="155"/>
      <c r="H13" s="62"/>
      <c r="I13" s="63"/>
      <c r="J13" s="11"/>
    </row>
    <row r="14" spans="1:10" ht="24.75" customHeight="1">
      <c r="A14" s="37"/>
      <c r="B14" s="61"/>
      <c r="C14" s="61"/>
      <c r="D14" s="12">
        <f t="shared" si="1"/>
      </c>
      <c r="E14" s="152"/>
      <c r="F14" s="13">
        <f t="shared" si="0"/>
      </c>
      <c r="G14" s="155"/>
      <c r="H14" s="62"/>
      <c r="I14" s="64"/>
      <c r="J14" s="11"/>
    </row>
    <row r="15" spans="1:10" ht="24.75" customHeight="1">
      <c r="A15" s="37"/>
      <c r="B15" s="61"/>
      <c r="C15" s="61"/>
      <c r="D15" s="12">
        <f t="shared" si="1"/>
      </c>
      <c r="E15" s="152"/>
      <c r="F15" s="13">
        <f t="shared" si="0"/>
      </c>
      <c r="G15" s="155"/>
      <c r="H15" s="62"/>
      <c r="I15" s="65"/>
      <c r="J15" s="11"/>
    </row>
    <row r="16" spans="1:10" ht="24.75" customHeight="1">
      <c r="A16" s="37"/>
      <c r="B16" s="61"/>
      <c r="C16" s="61"/>
      <c r="D16" s="12">
        <f t="shared" si="1"/>
      </c>
      <c r="E16" s="152"/>
      <c r="F16" s="13">
        <f t="shared" si="0"/>
      </c>
      <c r="G16" s="155"/>
      <c r="H16" s="62"/>
      <c r="I16" s="133"/>
      <c r="J16" s="11"/>
    </row>
    <row r="17" spans="1:10" ht="24.75" customHeight="1">
      <c r="A17" s="37"/>
      <c r="B17" s="61"/>
      <c r="C17" s="61"/>
      <c r="D17" s="12">
        <f t="shared" si="1"/>
      </c>
      <c r="E17" s="152"/>
      <c r="F17" s="13">
        <f t="shared" si="0"/>
      </c>
      <c r="G17" s="155"/>
      <c r="H17" s="62"/>
      <c r="I17" s="134"/>
      <c r="J17" s="11"/>
    </row>
    <row r="18" spans="1:10" ht="24.75" customHeight="1">
      <c r="A18" s="37"/>
      <c r="B18" s="61"/>
      <c r="C18" s="61"/>
      <c r="D18" s="12">
        <f t="shared" si="1"/>
      </c>
      <c r="E18" s="152"/>
      <c r="F18" s="13">
        <f t="shared" si="0"/>
      </c>
      <c r="G18" s="155"/>
      <c r="H18" s="62"/>
      <c r="I18" s="134"/>
      <c r="J18" s="11"/>
    </row>
    <row r="19" spans="1:10" ht="24.75" customHeight="1">
      <c r="A19" s="37"/>
      <c r="B19" s="61"/>
      <c r="C19" s="61"/>
      <c r="D19" s="12">
        <f t="shared" si="1"/>
      </c>
      <c r="E19" s="152"/>
      <c r="F19" s="13">
        <f t="shared" si="0"/>
      </c>
      <c r="G19" s="155"/>
      <c r="H19" s="62"/>
      <c r="I19" s="134"/>
      <c r="J19" s="11"/>
    </row>
    <row r="20" spans="1:10" ht="24.75" customHeight="1">
      <c r="A20" s="37"/>
      <c r="B20" s="61"/>
      <c r="C20" s="61"/>
      <c r="D20" s="12">
        <f t="shared" si="1"/>
      </c>
      <c r="E20" s="152"/>
      <c r="F20" s="13">
        <f t="shared" si="0"/>
      </c>
      <c r="G20" s="155"/>
      <c r="H20" s="62"/>
      <c r="I20" s="134"/>
      <c r="J20" s="11"/>
    </row>
    <row r="21" spans="1:10" ht="24.75" customHeight="1">
      <c r="A21" s="37"/>
      <c r="B21" s="61"/>
      <c r="C21" s="61"/>
      <c r="D21" s="12">
        <f t="shared" si="1"/>
      </c>
      <c r="E21" s="152"/>
      <c r="F21" s="13">
        <f t="shared" si="0"/>
      </c>
      <c r="G21" s="155"/>
      <c r="H21" s="62"/>
      <c r="I21" s="134"/>
      <c r="J21" s="11"/>
    </row>
    <row r="22" spans="1:10" ht="24.75" customHeight="1">
      <c r="A22" s="37"/>
      <c r="B22" s="61"/>
      <c r="C22" s="61"/>
      <c r="D22" s="12">
        <f t="shared" si="1"/>
      </c>
      <c r="E22" s="152"/>
      <c r="F22" s="13">
        <f t="shared" si="0"/>
      </c>
      <c r="G22" s="155"/>
      <c r="H22" s="62"/>
      <c r="I22" s="134"/>
      <c r="J22" s="11"/>
    </row>
    <row r="23" spans="1:10" ht="24.75" customHeight="1">
      <c r="A23" s="37"/>
      <c r="B23" s="61"/>
      <c r="C23" s="61"/>
      <c r="D23" s="12">
        <f t="shared" si="1"/>
      </c>
      <c r="E23" s="152"/>
      <c r="F23" s="13">
        <f t="shared" si="0"/>
      </c>
      <c r="G23" s="155"/>
      <c r="H23" s="62"/>
      <c r="I23" s="134"/>
      <c r="J23" s="11"/>
    </row>
    <row r="24" spans="1:10" ht="24.75" customHeight="1">
      <c r="A24" s="37"/>
      <c r="B24" s="61"/>
      <c r="C24" s="61"/>
      <c r="D24" s="12">
        <f t="shared" si="1"/>
      </c>
      <c r="E24" s="152"/>
      <c r="F24" s="13">
        <f t="shared" si="0"/>
      </c>
      <c r="G24" s="155"/>
      <c r="H24" s="62"/>
      <c r="I24" s="134"/>
      <c r="J24" s="11"/>
    </row>
    <row r="25" spans="1:10" ht="24.75" customHeight="1">
      <c r="A25" s="37"/>
      <c r="B25" s="61"/>
      <c r="C25" s="61"/>
      <c r="D25" s="12">
        <f t="shared" si="1"/>
      </c>
      <c r="E25" s="152"/>
      <c r="F25" s="13">
        <f t="shared" si="0"/>
      </c>
      <c r="G25" s="155"/>
      <c r="H25" s="62"/>
      <c r="I25" s="134"/>
      <c r="J25" s="11"/>
    </row>
    <row r="26" spans="1:10" ht="24.75" customHeight="1">
      <c r="A26" s="37"/>
      <c r="B26" s="61"/>
      <c r="C26" s="61"/>
      <c r="D26" s="12">
        <f t="shared" si="1"/>
      </c>
      <c r="E26" s="152"/>
      <c r="F26" s="13">
        <f t="shared" si="0"/>
      </c>
      <c r="G26" s="155"/>
      <c r="H26" s="62"/>
      <c r="I26" s="134"/>
      <c r="J26" s="11"/>
    </row>
    <row r="27" spans="1:10" ht="24.75" customHeight="1">
      <c r="A27" s="37"/>
      <c r="B27" s="61"/>
      <c r="C27" s="61"/>
      <c r="D27" s="12">
        <f t="shared" si="1"/>
      </c>
      <c r="E27" s="152"/>
      <c r="F27" s="13">
        <f t="shared" si="0"/>
      </c>
      <c r="G27" s="155"/>
      <c r="H27" s="62"/>
      <c r="I27" s="134"/>
      <c r="J27" s="11"/>
    </row>
    <row r="28" spans="1:10" ht="24.75" customHeight="1">
      <c r="A28" s="37"/>
      <c r="B28" s="61"/>
      <c r="C28" s="61"/>
      <c r="D28" s="12">
        <f t="shared" si="1"/>
      </c>
      <c r="E28" s="152"/>
      <c r="F28" s="13">
        <f t="shared" si="0"/>
      </c>
      <c r="G28" s="155"/>
      <c r="H28" s="62"/>
      <c r="I28" s="134"/>
      <c r="J28" s="11"/>
    </row>
    <row r="29" spans="1:10" ht="24.75" customHeight="1">
      <c r="A29" s="37"/>
      <c r="B29" s="61"/>
      <c r="C29" s="61"/>
      <c r="D29" s="12">
        <f t="shared" si="1"/>
      </c>
      <c r="E29" s="152"/>
      <c r="F29" s="13">
        <f t="shared" si="0"/>
      </c>
      <c r="G29" s="155"/>
      <c r="H29" s="62"/>
      <c r="I29" s="134"/>
      <c r="J29" s="11"/>
    </row>
    <row r="30" spans="1:10" ht="24.75" customHeight="1">
      <c r="A30" s="37"/>
      <c r="B30" s="61"/>
      <c r="C30" s="61"/>
      <c r="D30" s="12">
        <f t="shared" si="1"/>
      </c>
      <c r="E30" s="152"/>
      <c r="F30" s="13">
        <f t="shared" si="0"/>
      </c>
      <c r="G30" s="155"/>
      <c r="H30" s="62"/>
      <c r="I30" s="134"/>
      <c r="J30" s="11"/>
    </row>
    <row r="31" spans="1:9" ht="24.75" customHeight="1">
      <c r="A31" s="160" t="s">
        <v>1</v>
      </c>
      <c r="B31" s="161"/>
      <c r="C31" s="162"/>
      <c r="D31" s="12">
        <f>SUM(D11:D30)</f>
        <v>0</v>
      </c>
      <c r="E31" s="153"/>
      <c r="F31" s="12">
        <f>SUM(F11:F30)</f>
        <v>0</v>
      </c>
      <c r="G31" s="156"/>
      <c r="H31" s="13">
        <f>IF(G11=3,"給気口設置",SUM(H11:H30))</f>
        <v>0</v>
      </c>
      <c r="I31" s="12">
        <f>IF(G11=2,"排気口設置",SUM(I11:I30))</f>
        <v>0</v>
      </c>
    </row>
    <row r="32" spans="1:9" ht="22.5" customHeight="1">
      <c r="A32" s="21"/>
      <c r="B32" s="7"/>
      <c r="C32" s="7"/>
      <c r="D32" s="7"/>
      <c r="E32" s="7"/>
      <c r="F32" s="7"/>
      <c r="G32" s="7"/>
      <c r="H32" s="7"/>
      <c r="I32" s="7"/>
    </row>
    <row r="33" spans="1:9" ht="27" customHeight="1">
      <c r="A33" s="22" t="s">
        <v>4</v>
      </c>
      <c r="B33" s="9"/>
      <c r="C33" s="9"/>
      <c r="D33" s="36" t="s">
        <v>73</v>
      </c>
      <c r="E33" s="7"/>
      <c r="F33" s="7"/>
      <c r="G33" s="7"/>
      <c r="H33" s="7"/>
      <c r="I33" s="7"/>
    </row>
    <row r="34" spans="1:9" ht="27" customHeight="1">
      <c r="A34" s="23" t="s">
        <v>8</v>
      </c>
      <c r="B34" s="5">
        <f>F31</f>
        <v>0</v>
      </c>
      <c r="C34" s="10" t="str">
        <f>IF(B34&gt;B33,"⑤＜⑥","⑤＞⑥")</f>
        <v>⑤＞⑥</v>
      </c>
      <c r="D34" s="7"/>
      <c r="E34" s="7"/>
      <c r="F34" s="7"/>
      <c r="G34" s="7"/>
      <c r="H34" s="7"/>
      <c r="I34" s="7"/>
    </row>
    <row r="35" spans="1:9" ht="27" customHeight="1">
      <c r="A35" s="23" t="s">
        <v>7</v>
      </c>
      <c r="B35" s="5">
        <f>MAX(H31,I31)</f>
        <v>0</v>
      </c>
      <c r="C35" s="10" t="str">
        <f>IF(B35&gt;B34,"OK","再検討")</f>
        <v>再検討</v>
      </c>
      <c r="D35" s="7"/>
      <c r="E35" s="7"/>
      <c r="F35" s="7"/>
      <c r="G35" s="7"/>
      <c r="H35" s="7"/>
      <c r="I35" s="7"/>
    </row>
    <row r="36" spans="1:48" s="30" customFormat="1" ht="15" customHeight="1">
      <c r="A36" s="26"/>
      <c r="B36" s="27"/>
      <c r="C36" s="28"/>
      <c r="D36" s="28"/>
      <c r="E36" s="28"/>
      <c r="F36" s="28"/>
      <c r="G36" s="28"/>
      <c r="H36" s="28"/>
      <c r="I36" s="28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</row>
  </sheetData>
  <sheetProtection sheet="1" objects="1" scenarios="1"/>
  <mergeCells count="14">
    <mergeCell ref="A31:C31"/>
    <mergeCell ref="G7:I7"/>
    <mergeCell ref="A8:A10"/>
    <mergeCell ref="B8:B10"/>
    <mergeCell ref="C8:C10"/>
    <mergeCell ref="D8:D10"/>
    <mergeCell ref="E8:E10"/>
    <mergeCell ref="G8:G10"/>
    <mergeCell ref="F3:I3"/>
    <mergeCell ref="G4:I5"/>
    <mergeCell ref="E11:E31"/>
    <mergeCell ref="G11:G31"/>
    <mergeCell ref="H8:H10"/>
    <mergeCell ref="I8:I10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geOrder="overThenDown" paperSize="9" r:id="rId3"/>
  <headerFooter alignWithMargins="0">
    <oddHeader>&amp;C&amp;8確認申請書第二号様式(第四面)【8.建築設備の種類】の別紙&amp;R&amp;10添付(1)</oddHeader>
    <oddFooter>&amp;R&amp;10株式会社 ジェイネット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5"/>
  <sheetViews>
    <sheetView zoomScalePageLayoutView="0" workbookViewId="0" topLeftCell="A1">
      <selection activeCell="A35" sqref="A35"/>
    </sheetView>
  </sheetViews>
  <sheetFormatPr defaultColWidth="9.00390625" defaultRowHeight="13.5"/>
  <cols>
    <col min="1" max="1" width="11.875" style="19" customWidth="1"/>
    <col min="2" max="11" width="8.00390625" style="0" customWidth="1"/>
    <col min="12" max="12" width="8.625" style="0" customWidth="1"/>
  </cols>
  <sheetData>
    <row r="1" spans="1:11" ht="26.25" customHeight="1" thickBot="1">
      <c r="A1" s="17"/>
      <c r="K1" s="129" t="s">
        <v>82</v>
      </c>
    </row>
    <row r="2" spans="1:2" ht="19.5" customHeight="1" thickBot="1" thickTop="1">
      <c r="A2" s="119" t="s">
        <v>78</v>
      </c>
      <c r="B2" s="120">
        <f>IF(ISBLANK(group),"",group)</f>
      </c>
    </row>
    <row r="3" spans="1:2" ht="15" customHeight="1" thickTop="1">
      <c r="A3" s="117"/>
      <c r="B3" s="118"/>
    </row>
    <row r="4" spans="1:4" ht="15" customHeight="1">
      <c r="A4" s="117"/>
      <c r="B4" t="s">
        <v>23</v>
      </c>
      <c r="D4" s="53"/>
    </row>
    <row r="5" spans="2:12" ht="15" customHeight="1">
      <c r="B5" s="180" t="s">
        <v>21</v>
      </c>
      <c r="C5" s="181"/>
      <c r="D5" s="105" t="s">
        <v>59</v>
      </c>
      <c r="E5" s="14" t="s">
        <v>58</v>
      </c>
      <c r="F5" s="14"/>
      <c r="G5" s="14"/>
      <c r="H5" s="14"/>
      <c r="I5" s="14"/>
      <c r="J5" s="100"/>
      <c r="L5" s="15"/>
    </row>
    <row r="6" spans="2:12" ht="15" customHeight="1">
      <c r="B6" s="182"/>
      <c r="C6" s="183"/>
      <c r="D6" s="104" t="s">
        <v>61</v>
      </c>
      <c r="E6" s="15" t="s">
        <v>60</v>
      </c>
      <c r="F6" s="15"/>
      <c r="G6" s="15"/>
      <c r="H6" s="15"/>
      <c r="I6" s="15"/>
      <c r="J6" s="101"/>
      <c r="L6" s="15"/>
    </row>
    <row r="7" spans="2:12" ht="15" customHeight="1">
      <c r="B7" s="184"/>
      <c r="C7" s="185"/>
      <c r="D7" s="54" t="s">
        <v>63</v>
      </c>
      <c r="E7" s="16" t="s">
        <v>62</v>
      </c>
      <c r="F7" s="16"/>
      <c r="G7" s="16"/>
      <c r="H7" s="16"/>
      <c r="I7" s="16"/>
      <c r="J7" s="102"/>
      <c r="L7" s="15"/>
    </row>
    <row r="8" spans="2:12" ht="15" customHeight="1">
      <c r="B8" s="186" t="s">
        <v>22</v>
      </c>
      <c r="C8" s="187"/>
      <c r="D8" s="55" t="s">
        <v>65</v>
      </c>
      <c r="E8" s="15" t="s">
        <v>64</v>
      </c>
      <c r="F8" s="15"/>
      <c r="G8" s="15"/>
      <c r="H8" s="15"/>
      <c r="I8" s="15"/>
      <c r="J8" s="101"/>
      <c r="L8" s="15"/>
    </row>
    <row r="9" spans="2:12" ht="15" customHeight="1">
      <c r="B9" s="180" t="s">
        <v>74</v>
      </c>
      <c r="C9" s="181"/>
      <c r="D9" s="104" t="s">
        <v>67</v>
      </c>
      <c r="E9" s="14" t="s">
        <v>66</v>
      </c>
      <c r="F9" s="14"/>
      <c r="G9" s="14"/>
      <c r="H9" s="14"/>
      <c r="I9" s="14"/>
      <c r="J9" s="100"/>
      <c r="L9" s="15"/>
    </row>
    <row r="10" spans="2:12" ht="15" customHeight="1">
      <c r="B10" s="184"/>
      <c r="C10" s="185"/>
      <c r="D10" s="54" t="s">
        <v>69</v>
      </c>
      <c r="E10" s="16" t="s">
        <v>68</v>
      </c>
      <c r="F10" s="16"/>
      <c r="G10" s="16"/>
      <c r="H10" s="16"/>
      <c r="I10" s="16"/>
      <c r="J10" s="102"/>
      <c r="L10" s="15"/>
    </row>
    <row r="11" spans="2:12" ht="14.25" customHeight="1">
      <c r="B11" s="113"/>
      <c r="C11" s="113"/>
      <c r="D11" s="104"/>
      <c r="E11" s="15"/>
      <c r="F11" s="15"/>
      <c r="G11" s="15"/>
      <c r="H11" s="15"/>
      <c r="I11" s="15"/>
      <c r="J11" s="15"/>
      <c r="L11" s="15"/>
    </row>
    <row r="12" spans="2:12" ht="14.25" customHeight="1">
      <c r="B12" s="113"/>
      <c r="C12" s="113"/>
      <c r="D12" s="104"/>
      <c r="E12" s="15"/>
      <c r="F12" s="15"/>
      <c r="G12" s="15"/>
      <c r="H12" s="15"/>
      <c r="I12" s="15"/>
      <c r="J12" s="15"/>
      <c r="L12" s="15"/>
    </row>
    <row r="13" spans="2:12" ht="14.25" customHeight="1">
      <c r="B13" s="113"/>
      <c r="C13" s="113"/>
      <c r="D13" s="104"/>
      <c r="E13" s="15"/>
      <c r="F13" s="15"/>
      <c r="G13" s="15"/>
      <c r="H13" s="15"/>
      <c r="I13" s="15"/>
      <c r="J13" s="15"/>
      <c r="L13" s="15"/>
    </row>
    <row r="14" ht="21.75" customHeight="1">
      <c r="A14" s="18" t="s">
        <v>9</v>
      </c>
    </row>
    <row r="15" spans="1:12" s="6" customFormat="1" ht="23.25" customHeight="1">
      <c r="A15" s="35" t="s">
        <v>10</v>
      </c>
      <c r="B15" s="93" t="s">
        <v>24</v>
      </c>
      <c r="C15" s="94" t="s">
        <v>25</v>
      </c>
      <c r="D15" s="93" t="s">
        <v>26</v>
      </c>
      <c r="E15" s="93" t="s">
        <v>27</v>
      </c>
      <c r="F15" s="93"/>
      <c r="G15" s="94" t="s">
        <v>28</v>
      </c>
      <c r="H15" s="94" t="s">
        <v>29</v>
      </c>
      <c r="I15" s="94"/>
      <c r="J15" s="93"/>
      <c r="K15" s="93" t="s">
        <v>30</v>
      </c>
      <c r="L15" s="32"/>
    </row>
    <row r="16" spans="1:12" s="6" customFormat="1" ht="27" customHeight="1">
      <c r="A16" s="31">
        <f>IF(ISBLANK('添付(1)'!A11),"",'添付(1)'!A11)</f>
      </c>
      <c r="B16" s="141"/>
      <c r="C16" s="141"/>
      <c r="D16" s="141"/>
      <c r="E16" s="141"/>
      <c r="F16" s="141"/>
      <c r="G16" s="142"/>
      <c r="H16" s="142"/>
      <c r="I16" s="142"/>
      <c r="J16" s="142"/>
      <c r="K16" s="143"/>
      <c r="L16" s="33"/>
    </row>
    <row r="17" spans="1:12" ht="27" customHeight="1">
      <c r="A17" s="31">
        <f>IF(ISBLANK('添付(1)'!A12),"",'添付(1)'!A12)</f>
      </c>
      <c r="B17" s="144"/>
      <c r="C17" s="144"/>
      <c r="D17" s="144"/>
      <c r="E17" s="144"/>
      <c r="F17" s="144"/>
      <c r="G17" s="142"/>
      <c r="H17" s="142"/>
      <c r="I17" s="142"/>
      <c r="J17" s="142"/>
      <c r="K17" s="142"/>
      <c r="L17" s="34"/>
    </row>
    <row r="18" spans="1:12" ht="27" customHeight="1">
      <c r="A18" s="31">
        <f>IF(ISBLANK('添付(1)'!A13),"",'添付(1)'!A13)</f>
      </c>
      <c r="B18" s="144"/>
      <c r="C18" s="144"/>
      <c r="D18" s="144"/>
      <c r="E18" s="144"/>
      <c r="F18" s="144"/>
      <c r="G18" s="142"/>
      <c r="H18" s="142"/>
      <c r="I18" s="142"/>
      <c r="J18" s="142"/>
      <c r="K18" s="142"/>
      <c r="L18" s="34"/>
    </row>
    <row r="19" spans="1:12" ht="27" customHeight="1">
      <c r="A19" s="31">
        <f>IF(ISBLANK('添付(1)'!A14),"",'添付(1)'!A14)</f>
      </c>
      <c r="B19" s="144"/>
      <c r="C19" s="144"/>
      <c r="D19" s="144"/>
      <c r="E19" s="144"/>
      <c r="F19" s="144"/>
      <c r="G19" s="142"/>
      <c r="H19" s="142"/>
      <c r="I19" s="142"/>
      <c r="J19" s="142"/>
      <c r="K19" s="142"/>
      <c r="L19" s="34"/>
    </row>
    <row r="20" spans="1:12" ht="27" customHeight="1">
      <c r="A20" s="31">
        <f>IF(ISBLANK('添付(1)'!A15),"",'添付(1)'!A15)</f>
      </c>
      <c r="B20" s="144"/>
      <c r="C20" s="144"/>
      <c r="D20" s="144"/>
      <c r="E20" s="144"/>
      <c r="F20" s="144"/>
      <c r="G20" s="142"/>
      <c r="H20" s="142"/>
      <c r="I20" s="142"/>
      <c r="J20" s="142"/>
      <c r="K20" s="142"/>
      <c r="L20" s="34"/>
    </row>
    <row r="21" spans="1:12" ht="27" customHeight="1">
      <c r="A21" s="31">
        <f>IF(ISBLANK('添付(1)'!A16),"",'添付(1)'!A16)</f>
      </c>
      <c r="B21" s="144"/>
      <c r="C21" s="144"/>
      <c r="D21" s="144"/>
      <c r="E21" s="144"/>
      <c r="F21" s="144"/>
      <c r="G21" s="142"/>
      <c r="H21" s="142"/>
      <c r="I21" s="142"/>
      <c r="J21" s="142"/>
      <c r="K21" s="143"/>
      <c r="L21" s="33"/>
    </row>
    <row r="22" spans="1:12" ht="27" customHeight="1">
      <c r="A22" s="31">
        <f>IF(ISBLANK('添付(1)'!A17),"",'添付(1)'!A17)</f>
      </c>
      <c r="B22" s="144"/>
      <c r="C22" s="144"/>
      <c r="D22" s="144"/>
      <c r="E22" s="144"/>
      <c r="F22" s="144"/>
      <c r="G22" s="142"/>
      <c r="H22" s="142"/>
      <c r="I22" s="142"/>
      <c r="J22" s="142"/>
      <c r="K22" s="143"/>
      <c r="L22" s="4"/>
    </row>
    <row r="23" spans="1:11" ht="27" customHeight="1">
      <c r="A23" s="31">
        <f>IF(ISBLANK('添付(1)'!A18),"",'添付(1)'!A18)</f>
      </c>
      <c r="B23" s="144"/>
      <c r="C23" s="144"/>
      <c r="D23" s="144"/>
      <c r="E23" s="144"/>
      <c r="F23" s="144"/>
      <c r="G23" s="142"/>
      <c r="H23" s="142"/>
      <c r="I23" s="142"/>
      <c r="J23" s="142"/>
      <c r="K23" s="143"/>
    </row>
    <row r="24" spans="1:11" ht="27" customHeight="1">
      <c r="A24" s="31">
        <f>IF(ISBLANK('添付(1)'!A19),"",'添付(1)'!A19)</f>
      </c>
      <c r="B24" s="144"/>
      <c r="C24" s="144"/>
      <c r="D24" s="144"/>
      <c r="E24" s="144"/>
      <c r="F24" s="144"/>
      <c r="G24" s="142"/>
      <c r="H24" s="142"/>
      <c r="I24" s="142"/>
      <c r="J24" s="142"/>
      <c r="K24" s="143"/>
    </row>
    <row r="25" spans="1:11" ht="27" customHeight="1">
      <c r="A25" s="31">
        <f>IF(ISBLANK('添付(1)'!A20),"",'添付(1)'!A20)</f>
      </c>
      <c r="B25" s="144"/>
      <c r="C25" s="144"/>
      <c r="D25" s="144"/>
      <c r="E25" s="144"/>
      <c r="F25" s="144"/>
      <c r="G25" s="142"/>
      <c r="H25" s="142"/>
      <c r="I25" s="142"/>
      <c r="J25" s="142"/>
      <c r="K25" s="143"/>
    </row>
    <row r="26" spans="1:11" ht="27" customHeight="1">
      <c r="A26" s="31">
        <f>IF(ISBLANK('添付(1)'!A21),"",'添付(1)'!A21)</f>
      </c>
      <c r="B26" s="144"/>
      <c r="C26" s="144"/>
      <c r="D26" s="144"/>
      <c r="E26" s="144"/>
      <c r="F26" s="144"/>
      <c r="G26" s="142"/>
      <c r="H26" s="142"/>
      <c r="I26" s="142"/>
      <c r="J26" s="142"/>
      <c r="K26" s="143"/>
    </row>
    <row r="27" spans="1:11" ht="27" customHeight="1">
      <c r="A27" s="31">
        <f>IF(ISBLANK('添付(1)'!A22),"",'添付(1)'!A22)</f>
      </c>
      <c r="B27" s="144"/>
      <c r="C27" s="144"/>
      <c r="D27" s="144"/>
      <c r="E27" s="144"/>
      <c r="F27" s="144"/>
      <c r="G27" s="142"/>
      <c r="H27" s="142"/>
      <c r="I27" s="142"/>
      <c r="J27" s="142"/>
      <c r="K27" s="143"/>
    </row>
    <row r="28" spans="1:11" ht="27" customHeight="1">
      <c r="A28" s="31">
        <f>IF(ISBLANK('添付(1)'!A23),"",'添付(1)'!A23)</f>
      </c>
      <c r="B28" s="144"/>
      <c r="C28" s="144"/>
      <c r="D28" s="144"/>
      <c r="E28" s="144"/>
      <c r="F28" s="144"/>
      <c r="G28" s="142"/>
      <c r="H28" s="142"/>
      <c r="I28" s="142"/>
      <c r="J28" s="142"/>
      <c r="K28" s="142"/>
    </row>
    <row r="29" spans="1:11" ht="27" customHeight="1">
      <c r="A29" s="31">
        <f>IF(ISBLANK('添付(1)'!A24),"",'添付(1)'!A24)</f>
      </c>
      <c r="B29" s="144"/>
      <c r="C29" s="144"/>
      <c r="D29" s="144"/>
      <c r="E29" s="144"/>
      <c r="F29" s="144"/>
      <c r="G29" s="142"/>
      <c r="H29" s="142"/>
      <c r="I29" s="142"/>
      <c r="J29" s="142"/>
      <c r="K29" s="142"/>
    </row>
    <row r="30" spans="1:11" ht="27" customHeight="1">
      <c r="A30" s="31">
        <f>IF(ISBLANK('添付(1)'!A25),"",'添付(1)'!A25)</f>
      </c>
      <c r="B30" s="144"/>
      <c r="C30" s="144"/>
      <c r="D30" s="144"/>
      <c r="E30" s="144"/>
      <c r="F30" s="144"/>
      <c r="G30" s="142"/>
      <c r="H30" s="142"/>
      <c r="I30" s="142"/>
      <c r="J30" s="142"/>
      <c r="K30" s="142"/>
    </row>
    <row r="31" spans="1:11" ht="27" customHeight="1">
      <c r="A31" s="31">
        <f>IF(ISBLANK('添付(1)'!A26),"",'添付(1)'!A26)</f>
      </c>
      <c r="B31" s="144"/>
      <c r="C31" s="144"/>
      <c r="D31" s="144"/>
      <c r="E31" s="144"/>
      <c r="F31" s="144"/>
      <c r="G31" s="142"/>
      <c r="H31" s="142"/>
      <c r="I31" s="142"/>
      <c r="J31" s="142"/>
      <c r="K31" s="142"/>
    </row>
    <row r="32" spans="1:11" ht="27" customHeight="1">
      <c r="A32" s="31">
        <f>IF(ISBLANK('添付(1)'!A27),"",'添付(1)'!A27)</f>
      </c>
      <c r="B32" s="144"/>
      <c r="C32" s="144"/>
      <c r="D32" s="144"/>
      <c r="E32" s="144"/>
      <c r="F32" s="144"/>
      <c r="G32" s="142"/>
      <c r="H32" s="142"/>
      <c r="I32" s="142"/>
      <c r="J32" s="142"/>
      <c r="K32" s="143"/>
    </row>
    <row r="33" spans="1:11" ht="27" customHeight="1">
      <c r="A33" s="31">
        <f>IF(ISBLANK('添付(1)'!A28),"",'添付(1)'!A28)</f>
      </c>
      <c r="B33" s="144"/>
      <c r="C33" s="144"/>
      <c r="D33" s="144"/>
      <c r="E33" s="144"/>
      <c r="F33" s="144"/>
      <c r="G33" s="142"/>
      <c r="H33" s="142"/>
      <c r="I33" s="142"/>
      <c r="J33" s="142"/>
      <c r="K33" s="143"/>
    </row>
    <row r="34" spans="1:11" ht="27" customHeight="1">
      <c r="A34" s="31">
        <f>IF(ISBLANK('添付(1)'!A29),"",'添付(1)'!A29)</f>
      </c>
      <c r="B34" s="144"/>
      <c r="C34" s="144"/>
      <c r="D34" s="144"/>
      <c r="E34" s="144"/>
      <c r="F34" s="144"/>
      <c r="G34" s="142"/>
      <c r="H34" s="142"/>
      <c r="I34" s="142"/>
      <c r="J34" s="142"/>
      <c r="K34" s="143"/>
    </row>
    <row r="35" spans="1:11" ht="27" customHeight="1">
      <c r="A35" s="31">
        <f>IF(ISBLANK('添付(1)'!A30),"",'添付(1)'!A30)</f>
      </c>
      <c r="B35" s="145"/>
      <c r="C35" s="145"/>
      <c r="D35" s="145"/>
      <c r="E35" s="145"/>
      <c r="F35" s="145"/>
      <c r="G35" s="142"/>
      <c r="H35" s="142"/>
      <c r="I35" s="142"/>
      <c r="J35" s="142"/>
      <c r="K35" s="143"/>
    </row>
  </sheetData>
  <sheetProtection sheet="1" objects="1" scenarios="1"/>
  <mergeCells count="3">
    <mergeCell ref="B5:C7"/>
    <mergeCell ref="B8:C8"/>
    <mergeCell ref="B9:C1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3"/>
  <headerFooter alignWithMargins="0">
    <oddHeader>&amp;C&amp;8確認申請書第二号様式(第四面)【建築設備の種類】の別紙&amp;R&amp;10添付(2)</oddHeader>
    <oddFooter>&amp;R株式会社 ジェイネット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56"/>
  <sheetViews>
    <sheetView zoomScalePageLayoutView="0" workbookViewId="0" topLeftCell="A1">
      <selection activeCell="H98" sqref="H98"/>
    </sheetView>
  </sheetViews>
  <sheetFormatPr defaultColWidth="9.00390625" defaultRowHeight="13.5"/>
  <cols>
    <col min="1" max="1" width="4.125" style="39" customWidth="1"/>
    <col min="2" max="2" width="11.125" style="39" customWidth="1"/>
    <col min="3" max="3" width="8.125" style="40" customWidth="1"/>
    <col min="4" max="4" width="5.625" style="83" customWidth="1"/>
    <col min="5" max="5" width="11.375" style="41" customWidth="1"/>
    <col min="6" max="6" width="3.875" style="39" customWidth="1"/>
    <col min="7" max="7" width="7.125" style="41" customWidth="1"/>
    <col min="8" max="8" width="6.375" style="41" customWidth="1"/>
    <col min="9" max="9" width="8.25390625" style="42" customWidth="1"/>
    <col min="10" max="10" width="5.75390625" style="41" customWidth="1"/>
    <col min="11" max="11" width="9.25390625" style="42" customWidth="1"/>
    <col min="12" max="12" width="10.625" style="39" customWidth="1"/>
    <col min="13" max="16384" width="9.00390625" style="41" customWidth="1"/>
  </cols>
  <sheetData>
    <row r="1" spans="1:4" ht="15" customHeight="1">
      <c r="A1" s="38"/>
      <c r="C1" s="40" t="s">
        <v>31</v>
      </c>
      <c r="D1" s="40"/>
    </row>
    <row r="2" spans="1:4" ht="5.25" customHeight="1">
      <c r="A2" s="38"/>
      <c r="D2" s="40"/>
    </row>
    <row r="3" spans="1:12" ht="15" customHeight="1">
      <c r="A3" s="38"/>
      <c r="B3" s="107" t="s">
        <v>32</v>
      </c>
      <c r="C3" s="108" t="s">
        <v>33</v>
      </c>
      <c r="D3" s="114"/>
      <c r="E3" s="115"/>
      <c r="F3" s="112"/>
      <c r="G3" s="112"/>
      <c r="H3" s="112"/>
      <c r="I3" s="112"/>
      <c r="J3" s="112"/>
      <c r="K3" s="112"/>
      <c r="L3" s="106"/>
    </row>
    <row r="4" spans="1:12" ht="15" customHeight="1">
      <c r="A4" s="38"/>
      <c r="B4" s="109" t="s">
        <v>34</v>
      </c>
      <c r="C4" s="40">
        <f>kaisu</f>
        <v>0.5</v>
      </c>
      <c r="D4" s="41" t="s">
        <v>35</v>
      </c>
      <c r="E4" s="116"/>
      <c r="F4" s="113" t="s">
        <v>79</v>
      </c>
      <c r="G4" s="113"/>
      <c r="H4" s="113"/>
      <c r="I4" s="113"/>
      <c r="J4" s="113"/>
      <c r="K4" s="113"/>
      <c r="L4" s="96"/>
    </row>
    <row r="5" spans="1:12" ht="15" customHeight="1">
      <c r="A5" s="38"/>
      <c r="B5" s="103" t="s">
        <v>78</v>
      </c>
      <c r="C5" s="110">
        <f>IF(ISBLANK(group),"",group)</f>
      </c>
      <c r="D5" s="114"/>
      <c r="E5" s="116"/>
      <c r="F5" s="111"/>
      <c r="G5" s="47"/>
      <c r="H5" s="47"/>
      <c r="I5" s="48"/>
      <c r="J5" s="47"/>
      <c r="K5" s="48"/>
      <c r="L5" s="97"/>
    </row>
    <row r="6" spans="2:9" ht="15" customHeight="1">
      <c r="B6" s="41"/>
      <c r="C6" s="41"/>
      <c r="D6" s="41"/>
      <c r="F6" s="59"/>
      <c r="G6" s="43"/>
      <c r="H6" s="44"/>
      <c r="I6" s="45"/>
    </row>
    <row r="7" spans="2:9" ht="15" customHeight="1">
      <c r="B7" s="38"/>
      <c r="D7" s="40"/>
      <c r="F7" s="95" t="s">
        <v>76</v>
      </c>
      <c r="G7" s="46"/>
      <c r="H7" s="47"/>
      <c r="I7" s="48"/>
    </row>
    <row r="8" spans="1:12" ht="12" customHeight="1">
      <c r="A8" s="188" t="s">
        <v>36</v>
      </c>
      <c r="B8" s="203" t="s">
        <v>37</v>
      </c>
      <c r="C8" s="206" t="s">
        <v>38</v>
      </c>
      <c r="D8" s="56"/>
      <c r="E8" s="209" t="s">
        <v>39</v>
      </c>
      <c r="F8" s="194" t="s">
        <v>40</v>
      </c>
      <c r="G8" s="212" t="s">
        <v>41</v>
      </c>
      <c r="H8" s="213"/>
      <c r="I8" s="214"/>
      <c r="J8" s="188" t="s">
        <v>42</v>
      </c>
      <c r="K8" s="191" t="s">
        <v>43</v>
      </c>
      <c r="L8" s="194" t="s">
        <v>44</v>
      </c>
    </row>
    <row r="9" spans="1:12" ht="4.5" customHeight="1">
      <c r="A9" s="189"/>
      <c r="B9" s="204"/>
      <c r="C9" s="207"/>
      <c r="D9" s="57"/>
      <c r="E9" s="210"/>
      <c r="F9" s="195"/>
      <c r="G9" s="197" t="s">
        <v>45</v>
      </c>
      <c r="H9" s="199" t="s">
        <v>46</v>
      </c>
      <c r="I9" s="201" t="s">
        <v>47</v>
      </c>
      <c r="J9" s="189"/>
      <c r="K9" s="192"/>
      <c r="L9" s="195"/>
    </row>
    <row r="10" spans="1:12" ht="7.5" customHeight="1">
      <c r="A10" s="190"/>
      <c r="B10" s="205"/>
      <c r="C10" s="208"/>
      <c r="D10" s="58"/>
      <c r="E10" s="211"/>
      <c r="F10" s="196"/>
      <c r="G10" s="198"/>
      <c r="H10" s="200"/>
      <c r="I10" s="202"/>
      <c r="J10" s="190"/>
      <c r="K10" s="193"/>
      <c r="L10" s="196"/>
    </row>
    <row r="11" spans="1:12" ht="9.75" customHeight="1">
      <c r="A11" s="72"/>
      <c r="B11" s="135">
        <f>IF(ISBLANK('添付(1)'!A11),"",IF('添付(1)'!A11="合計","",'添付(1)'!A11))</f>
      </c>
      <c r="C11" s="135">
        <f>IF(ISBLANK('添付(1)'!B11),"",IF('添付(1)'!B11="合計","",'添付(1)'!B11))</f>
      </c>
      <c r="D11" s="88" t="s">
        <v>50</v>
      </c>
      <c r="E11" s="73"/>
      <c r="F11" s="146"/>
      <c r="G11" s="74"/>
      <c r="H11" s="75"/>
      <c r="I11" s="81">
        <f>C11</f>
      </c>
      <c r="J11" s="67">
        <f>IF(ISBLANK(E11),"",VLOOKUP(kaisu,[0]!jutaku,F11))</f>
      </c>
      <c r="K11" s="68">
        <f>IF(ISBLANK(E11),"",I11*J11)</f>
      </c>
      <c r="L11" s="49"/>
    </row>
    <row r="12" spans="1:12" ht="9.75" customHeight="1">
      <c r="A12" s="72"/>
      <c r="B12" s="135"/>
      <c r="C12" s="136"/>
      <c r="D12" s="89" t="s">
        <v>48</v>
      </c>
      <c r="E12" s="73"/>
      <c r="F12" s="146"/>
      <c r="G12" s="74"/>
      <c r="H12" s="75"/>
      <c r="I12" s="81"/>
      <c r="J12" s="67">
        <f>IF(ISBLANK(E12),"",VLOOKUP(kaisu,[0]!jutaku,F12))</f>
      </c>
      <c r="K12" s="71">
        <f aca="true" t="shared" si="0" ref="K12:K17">IF(ISBLANK(E12),"",I12*J12)</f>
      </c>
      <c r="L12" s="96"/>
    </row>
    <row r="13" spans="1:12" ht="9.75" customHeight="1">
      <c r="A13" s="72"/>
      <c r="B13" s="135"/>
      <c r="C13" s="136"/>
      <c r="D13" s="89" t="s">
        <v>49</v>
      </c>
      <c r="E13" s="73"/>
      <c r="F13" s="146"/>
      <c r="G13" s="74"/>
      <c r="H13" s="75"/>
      <c r="I13" s="81">
        <f>C11</f>
      </c>
      <c r="J13" s="67">
        <f>IF(ISBLANK(E13),"",VLOOKUP(kaisu,[0]!jutaku,F13))</f>
      </c>
      <c r="K13" s="71">
        <f t="shared" si="0"/>
      </c>
      <c r="L13" s="98"/>
    </row>
    <row r="14" spans="1:12" ht="9.75" customHeight="1">
      <c r="A14" s="72"/>
      <c r="B14" s="135"/>
      <c r="C14" s="136"/>
      <c r="D14" s="89" t="s">
        <v>70</v>
      </c>
      <c r="E14" s="73"/>
      <c r="F14" s="146"/>
      <c r="G14" s="74"/>
      <c r="H14" s="75"/>
      <c r="I14" s="81">
        <f>IF(ISBLANK(E14),"",G14*H14)</f>
      </c>
      <c r="J14" s="67">
        <f>IF(ISBLANK(E14),"",VLOOKUP(kaisu,[0]!jutaku,F14))</f>
      </c>
      <c r="K14" s="71">
        <f t="shared" si="0"/>
      </c>
      <c r="L14" s="99"/>
    </row>
    <row r="15" spans="1:15" ht="9.75" customHeight="1">
      <c r="A15" s="72"/>
      <c r="B15" s="135"/>
      <c r="C15" s="136"/>
      <c r="D15" s="89"/>
      <c r="E15" s="73"/>
      <c r="F15" s="146"/>
      <c r="G15" s="74"/>
      <c r="H15" s="75"/>
      <c r="I15" s="81">
        <f>IF(ISBLANK(E15),"",G15*H15)</f>
      </c>
      <c r="J15" s="67">
        <f>IF(ISBLANK(E15),"",VLOOKUP(kaisu,[0]!jutaku,F15))</f>
      </c>
      <c r="K15" s="71">
        <f t="shared" si="0"/>
      </c>
      <c r="L15" s="96"/>
      <c r="O15" s="66"/>
    </row>
    <row r="16" spans="1:12" ht="9.75" customHeight="1">
      <c r="A16" s="72"/>
      <c r="B16" s="135"/>
      <c r="C16" s="136"/>
      <c r="D16" s="89" t="s">
        <v>71</v>
      </c>
      <c r="E16" s="73"/>
      <c r="F16" s="146"/>
      <c r="G16" s="74"/>
      <c r="H16" s="75"/>
      <c r="I16" s="81"/>
      <c r="J16" s="67">
        <f>IF(ISBLANK(E16),"",VLOOKUP(kaisu,[0]!jutaku,F16))</f>
      </c>
      <c r="K16" s="71">
        <f t="shared" si="0"/>
      </c>
      <c r="L16" s="96"/>
    </row>
    <row r="17" spans="1:12" ht="9.75" customHeight="1">
      <c r="A17" s="76"/>
      <c r="B17" s="137"/>
      <c r="C17" s="138"/>
      <c r="D17" s="90" t="s">
        <v>72</v>
      </c>
      <c r="E17" s="77"/>
      <c r="F17" s="147"/>
      <c r="G17" s="78"/>
      <c r="H17" s="79"/>
      <c r="I17" s="82">
        <f>IF(ISBLANK(E17),"",G17*H17)</f>
      </c>
      <c r="J17" s="69">
        <f>IF(ISBLANK(E17),"",VLOOKUP(kaisu,[0]!jutaku,F17))</f>
      </c>
      <c r="K17" s="70">
        <f t="shared" si="0"/>
      </c>
      <c r="L17" s="96"/>
    </row>
    <row r="18" spans="1:12" ht="9.75" customHeight="1">
      <c r="A18" s="72"/>
      <c r="B18" s="135">
        <f>IF(ISBLANK('添付(1)'!A12),"",IF('添付(1)'!A12="合計","",'添付(1)'!A12))</f>
      </c>
      <c r="C18" s="135">
        <f>IF(ISBLANK('添付(1)'!B12),"",IF('添付(1)'!B12="合計","",'添付(1)'!B12))</f>
      </c>
      <c r="D18" s="88" t="s">
        <v>50</v>
      </c>
      <c r="E18" s="73"/>
      <c r="F18" s="146"/>
      <c r="G18" s="74"/>
      <c r="H18" s="75"/>
      <c r="I18" s="81">
        <f>C18</f>
      </c>
      <c r="J18" s="67">
        <f>IF(ISBLANK(E18),"",VLOOKUP(kaisu,[0]!jutaku,F18))</f>
      </c>
      <c r="K18" s="71">
        <f>IF(ISBLANK(E18),"",I18*J18)</f>
      </c>
      <c r="L18" s="96"/>
    </row>
    <row r="19" spans="1:12" ht="9.75" customHeight="1">
      <c r="A19" s="72"/>
      <c r="B19" s="135"/>
      <c r="C19" s="136"/>
      <c r="D19" s="89" t="s">
        <v>48</v>
      </c>
      <c r="E19" s="73"/>
      <c r="F19" s="146"/>
      <c r="G19" s="74"/>
      <c r="H19" s="75"/>
      <c r="I19" s="81"/>
      <c r="J19" s="67">
        <f>IF(ISBLANK(E19),"",VLOOKUP(kaisu,[0]!jutaku,F19))</f>
      </c>
      <c r="K19" s="71">
        <f aca="true" t="shared" si="1" ref="K19:K25">IF(ISBLANK(E19),"",I19*J19)</f>
      </c>
      <c r="L19" s="96"/>
    </row>
    <row r="20" spans="1:12" ht="9.75" customHeight="1">
      <c r="A20" s="72"/>
      <c r="B20" s="135"/>
      <c r="C20" s="136"/>
      <c r="D20" s="89" t="s">
        <v>49</v>
      </c>
      <c r="E20" s="73"/>
      <c r="F20" s="146"/>
      <c r="G20" s="74"/>
      <c r="H20" s="75"/>
      <c r="I20" s="81">
        <f>C18</f>
      </c>
      <c r="J20" s="67">
        <f>IF(ISBLANK(E20),"",VLOOKUP(kaisu,[0]!jutaku,F20))</f>
      </c>
      <c r="K20" s="71">
        <f t="shared" si="1"/>
      </c>
      <c r="L20" s="96"/>
    </row>
    <row r="21" spans="1:12" ht="9.75" customHeight="1">
      <c r="A21" s="72"/>
      <c r="B21" s="135"/>
      <c r="C21" s="136"/>
      <c r="D21" s="89" t="s">
        <v>70</v>
      </c>
      <c r="E21" s="73"/>
      <c r="F21" s="146"/>
      <c r="G21" s="74"/>
      <c r="H21" s="75"/>
      <c r="I21" s="81">
        <f>IF(ISBLANK(E21),"",G21*H21)</f>
      </c>
      <c r="J21" s="67">
        <f>IF(ISBLANK(E21),"",VLOOKUP(kaisu,[0]!jutaku,F21))</f>
      </c>
      <c r="K21" s="71">
        <f t="shared" si="1"/>
      </c>
      <c r="L21" s="96"/>
    </row>
    <row r="22" spans="1:12" ht="9.75" customHeight="1">
      <c r="A22" s="72"/>
      <c r="B22" s="135"/>
      <c r="C22" s="136"/>
      <c r="D22" s="89"/>
      <c r="E22" s="73"/>
      <c r="F22" s="146"/>
      <c r="G22" s="74"/>
      <c r="H22" s="75"/>
      <c r="I22" s="81">
        <f>IF(ISBLANK(E22),"",G22*H22)</f>
      </c>
      <c r="J22" s="67">
        <f>IF(ISBLANK(E22),"",VLOOKUP(kaisu,[0]!jutaku,F22))</f>
      </c>
      <c r="K22" s="71">
        <f t="shared" si="1"/>
      </c>
      <c r="L22" s="96"/>
    </row>
    <row r="23" spans="1:12" ht="9.75" customHeight="1">
      <c r="A23" s="72"/>
      <c r="B23" s="135"/>
      <c r="C23" s="136"/>
      <c r="D23" s="89" t="s">
        <v>71</v>
      </c>
      <c r="E23" s="73"/>
      <c r="F23" s="146"/>
      <c r="G23" s="74"/>
      <c r="H23" s="75"/>
      <c r="I23" s="81"/>
      <c r="J23" s="67">
        <f>IF(ISBLANK(E23),"",VLOOKUP(kaisu,[0]!jutaku,F23))</f>
      </c>
      <c r="K23" s="71">
        <f t="shared" si="1"/>
      </c>
      <c r="L23" s="96"/>
    </row>
    <row r="24" spans="1:12" ht="9.75" customHeight="1">
      <c r="A24" s="76"/>
      <c r="B24" s="137"/>
      <c r="C24" s="138"/>
      <c r="D24" s="90" t="s">
        <v>72</v>
      </c>
      <c r="E24" s="80"/>
      <c r="F24" s="148"/>
      <c r="G24" s="78"/>
      <c r="H24" s="79"/>
      <c r="I24" s="82">
        <f>IF(ISBLANK(E24),"",G24*H24)</f>
      </c>
      <c r="J24" s="69">
        <f>IF(ISBLANK(E24),"",VLOOKUP(kaisu,[0]!jutaku,F24))</f>
      </c>
      <c r="K24" s="70">
        <f t="shared" si="1"/>
      </c>
      <c r="L24" s="96"/>
    </row>
    <row r="25" spans="1:12" ht="9.75" customHeight="1">
      <c r="A25" s="72"/>
      <c r="B25" s="135">
        <f>IF(ISBLANK('添付(1)'!A13),"",IF('添付(1)'!A13="合計","",'添付(1)'!A13))</f>
      </c>
      <c r="C25" s="135">
        <f>IF(ISBLANK('添付(1)'!B13),"",IF('添付(1)'!B13="合計","",'添付(1)'!B13))</f>
      </c>
      <c r="D25" s="88" t="s">
        <v>50</v>
      </c>
      <c r="E25" s="73"/>
      <c r="F25" s="146"/>
      <c r="G25" s="74"/>
      <c r="H25" s="75"/>
      <c r="I25" s="81">
        <f>C25</f>
      </c>
      <c r="J25" s="67">
        <f>IF(ISBLANK(E25),"",VLOOKUP(kaisu,[0]!jutaku,F25))</f>
      </c>
      <c r="K25" s="71">
        <f t="shared" si="1"/>
      </c>
      <c r="L25" s="96"/>
    </row>
    <row r="26" spans="1:12" ht="9.75" customHeight="1">
      <c r="A26" s="72"/>
      <c r="B26" s="135"/>
      <c r="C26" s="136"/>
      <c r="D26" s="89" t="s">
        <v>48</v>
      </c>
      <c r="E26" s="73"/>
      <c r="F26" s="146"/>
      <c r="G26" s="74"/>
      <c r="H26" s="75"/>
      <c r="I26" s="81"/>
      <c r="J26" s="67">
        <f>IF(ISBLANK(E26),"",VLOOKUP(kaisu,[0]!jutaku,F26))</f>
      </c>
      <c r="K26" s="71">
        <f aca="true" t="shared" si="2" ref="K26:K80">IF(ISBLANK(E26),"",I26*J26)</f>
      </c>
      <c r="L26" s="96"/>
    </row>
    <row r="27" spans="1:12" ht="9.75" customHeight="1">
      <c r="A27" s="72"/>
      <c r="B27" s="135"/>
      <c r="C27" s="136"/>
      <c r="D27" s="89" t="s">
        <v>49</v>
      </c>
      <c r="E27" s="73"/>
      <c r="F27" s="146"/>
      <c r="G27" s="74"/>
      <c r="H27" s="75"/>
      <c r="I27" s="81">
        <f>C25</f>
      </c>
      <c r="J27" s="67">
        <f>IF(ISBLANK(E27),"",VLOOKUP(kaisu,[0]!jutaku,F27))</f>
      </c>
      <c r="K27" s="71">
        <f t="shared" si="2"/>
      </c>
      <c r="L27" s="96"/>
    </row>
    <row r="28" spans="1:12" ht="9.75" customHeight="1">
      <c r="A28" s="72"/>
      <c r="B28" s="135"/>
      <c r="C28" s="136"/>
      <c r="D28" s="89" t="s">
        <v>70</v>
      </c>
      <c r="E28" s="73"/>
      <c r="F28" s="146"/>
      <c r="G28" s="74"/>
      <c r="H28" s="75"/>
      <c r="I28" s="81">
        <f>IF(ISBLANK(E28),"",G28*H28)</f>
      </c>
      <c r="J28" s="67">
        <f>IF(ISBLANK(E28),"",VLOOKUP(kaisu,[0]!jutaku,F28))</f>
      </c>
      <c r="K28" s="71">
        <f t="shared" si="2"/>
      </c>
      <c r="L28" s="96"/>
    </row>
    <row r="29" spans="1:12" ht="9.75" customHeight="1">
      <c r="A29" s="72"/>
      <c r="B29" s="135"/>
      <c r="C29" s="136"/>
      <c r="D29" s="89"/>
      <c r="E29" s="73"/>
      <c r="F29" s="146"/>
      <c r="G29" s="74"/>
      <c r="H29" s="75"/>
      <c r="I29" s="81">
        <f>IF(ISBLANK(E29),"",G29*H29)</f>
      </c>
      <c r="J29" s="67">
        <f>IF(ISBLANK(E29),"",VLOOKUP(kaisu,[0]!jutaku,F29))</f>
      </c>
      <c r="K29" s="71">
        <f t="shared" si="2"/>
      </c>
      <c r="L29" s="96"/>
    </row>
    <row r="30" spans="1:12" ht="9.75" customHeight="1">
      <c r="A30" s="72"/>
      <c r="B30" s="135"/>
      <c r="C30" s="136"/>
      <c r="D30" s="89" t="s">
        <v>71</v>
      </c>
      <c r="E30" s="73"/>
      <c r="F30" s="146"/>
      <c r="G30" s="74"/>
      <c r="H30" s="75"/>
      <c r="I30" s="81"/>
      <c r="J30" s="67">
        <f>IF(ISBLANK(E30),"",VLOOKUP(kaisu,[0]!jutaku,F30))</f>
      </c>
      <c r="K30" s="71">
        <f t="shared" si="2"/>
      </c>
      <c r="L30" s="96"/>
    </row>
    <row r="31" spans="1:12" ht="9.75" customHeight="1">
      <c r="A31" s="76"/>
      <c r="B31" s="137"/>
      <c r="C31" s="138"/>
      <c r="D31" s="90" t="s">
        <v>72</v>
      </c>
      <c r="E31" s="80"/>
      <c r="F31" s="148"/>
      <c r="G31" s="78"/>
      <c r="H31" s="79"/>
      <c r="I31" s="82">
        <f>IF(ISBLANK(E31),"",G31*H31)</f>
      </c>
      <c r="J31" s="69">
        <f>IF(ISBLANK(E31),"",VLOOKUP(kaisu,[0]!jutaku,F31))</f>
      </c>
      <c r="K31" s="70">
        <f t="shared" si="2"/>
      </c>
      <c r="L31" s="96"/>
    </row>
    <row r="32" spans="1:12" ht="9.75" customHeight="1">
      <c r="A32" s="72"/>
      <c r="B32" s="135">
        <f>IF(ISBLANK('添付(1)'!A14),"",IF('添付(1)'!A14="合計","",'添付(1)'!A14))</f>
      </c>
      <c r="C32" s="135">
        <f>IF(ISBLANK('添付(1)'!B14),"",IF('添付(1)'!B14="合計","",'添付(1)'!B14))</f>
      </c>
      <c r="D32" s="88" t="s">
        <v>50</v>
      </c>
      <c r="E32" s="73"/>
      <c r="F32" s="146"/>
      <c r="G32" s="74"/>
      <c r="H32" s="75"/>
      <c r="I32" s="81">
        <f>C32</f>
      </c>
      <c r="J32" s="67">
        <f>IF(ISBLANK(E32),"",VLOOKUP(kaisu,[0]!jutaku,F32))</f>
      </c>
      <c r="K32" s="71">
        <f t="shared" si="2"/>
      </c>
      <c r="L32" s="96"/>
    </row>
    <row r="33" spans="1:12" ht="9.75" customHeight="1">
      <c r="A33" s="72"/>
      <c r="B33" s="135"/>
      <c r="C33" s="136"/>
      <c r="D33" s="89" t="s">
        <v>48</v>
      </c>
      <c r="E33" s="73"/>
      <c r="F33" s="146"/>
      <c r="G33" s="74"/>
      <c r="H33" s="75"/>
      <c r="I33" s="81"/>
      <c r="J33" s="67">
        <f>IF(ISBLANK(E33),"",VLOOKUP(kaisu,[0]!jutaku,F33))</f>
      </c>
      <c r="K33" s="71">
        <f t="shared" si="2"/>
      </c>
      <c r="L33" s="96"/>
    </row>
    <row r="34" spans="1:12" ht="9.75" customHeight="1">
      <c r="A34" s="72"/>
      <c r="B34" s="135"/>
      <c r="C34" s="136"/>
      <c r="D34" s="89" t="s">
        <v>49</v>
      </c>
      <c r="E34" s="73"/>
      <c r="F34" s="146"/>
      <c r="G34" s="74"/>
      <c r="H34" s="75"/>
      <c r="I34" s="81">
        <f>C32</f>
      </c>
      <c r="J34" s="67">
        <f>IF(ISBLANK(E34),"",VLOOKUP(kaisu,[0]!jutaku,F34))</f>
      </c>
      <c r="K34" s="71">
        <f t="shared" si="2"/>
      </c>
      <c r="L34" s="96"/>
    </row>
    <row r="35" spans="1:12" ht="9.75" customHeight="1">
      <c r="A35" s="72"/>
      <c r="B35" s="135"/>
      <c r="C35" s="136"/>
      <c r="D35" s="89" t="s">
        <v>70</v>
      </c>
      <c r="E35" s="73"/>
      <c r="F35" s="146"/>
      <c r="G35" s="74"/>
      <c r="H35" s="75"/>
      <c r="I35" s="81">
        <f>IF(ISBLANK(E35),"",G35*H35)</f>
      </c>
      <c r="J35" s="67">
        <f>IF(ISBLANK(E35),"",VLOOKUP(kaisu,[0]!jutaku,F35))</f>
      </c>
      <c r="K35" s="71">
        <f t="shared" si="2"/>
      </c>
      <c r="L35" s="96"/>
    </row>
    <row r="36" spans="1:12" ht="9.75" customHeight="1">
      <c r="A36" s="72"/>
      <c r="B36" s="135"/>
      <c r="C36" s="136"/>
      <c r="D36" s="89"/>
      <c r="E36" s="73"/>
      <c r="F36" s="146"/>
      <c r="G36" s="74"/>
      <c r="H36" s="75"/>
      <c r="I36" s="81">
        <f>IF(ISBLANK(E36),"",G36*H36)</f>
      </c>
      <c r="J36" s="67">
        <f>IF(ISBLANK(E36),"",VLOOKUP(kaisu,[0]!jutaku,F36))</f>
      </c>
      <c r="K36" s="71">
        <f t="shared" si="2"/>
      </c>
      <c r="L36" s="96"/>
    </row>
    <row r="37" spans="1:12" ht="9.75" customHeight="1">
      <c r="A37" s="72"/>
      <c r="B37" s="135"/>
      <c r="C37" s="136"/>
      <c r="D37" s="89" t="s">
        <v>71</v>
      </c>
      <c r="E37" s="73"/>
      <c r="F37" s="146"/>
      <c r="G37" s="74"/>
      <c r="H37" s="75"/>
      <c r="I37" s="81"/>
      <c r="J37" s="67">
        <f>IF(ISBLANK(E37),"",VLOOKUP(kaisu,[0]!jutaku,F37))</f>
      </c>
      <c r="K37" s="71">
        <f t="shared" si="2"/>
      </c>
      <c r="L37" s="96"/>
    </row>
    <row r="38" spans="1:12" ht="9.75" customHeight="1">
      <c r="A38" s="76"/>
      <c r="B38" s="137"/>
      <c r="C38" s="138"/>
      <c r="D38" s="90" t="s">
        <v>72</v>
      </c>
      <c r="E38" s="80"/>
      <c r="F38" s="148"/>
      <c r="G38" s="78"/>
      <c r="H38" s="79"/>
      <c r="I38" s="82">
        <f>IF(ISBLANK(E38),"",G38*H38)</f>
      </c>
      <c r="J38" s="69">
        <f>IF(ISBLANK(E38),"",VLOOKUP(kaisu,[0]!jutaku,F38))</f>
      </c>
      <c r="K38" s="70">
        <f t="shared" si="2"/>
      </c>
      <c r="L38" s="96"/>
    </row>
    <row r="39" spans="1:12" ht="9.75" customHeight="1">
      <c r="A39" s="72"/>
      <c r="B39" s="135">
        <f>IF(ISBLANK('添付(1)'!A15),"",IF('添付(1)'!A15="合計","",'添付(1)'!A15))</f>
      </c>
      <c r="C39" s="135">
        <f>IF(ISBLANK('添付(1)'!B15),"",IF('添付(1)'!B15="合計","",'添付(1)'!B15))</f>
      </c>
      <c r="D39" s="88" t="s">
        <v>50</v>
      </c>
      <c r="E39" s="73"/>
      <c r="F39" s="146"/>
      <c r="G39" s="74"/>
      <c r="H39" s="75"/>
      <c r="I39" s="81">
        <f>C39</f>
      </c>
      <c r="J39" s="67">
        <f>IF(ISBLANK(E39),"",VLOOKUP(kaisu,[0]!jutaku,F39))</f>
      </c>
      <c r="K39" s="71">
        <f t="shared" si="2"/>
      </c>
      <c r="L39" s="96"/>
    </row>
    <row r="40" spans="1:12" ht="9.75" customHeight="1">
      <c r="A40" s="72"/>
      <c r="B40" s="135"/>
      <c r="C40" s="136"/>
      <c r="D40" s="89" t="s">
        <v>48</v>
      </c>
      <c r="E40" s="73"/>
      <c r="F40" s="146"/>
      <c r="G40" s="74"/>
      <c r="H40" s="75"/>
      <c r="I40" s="81"/>
      <c r="J40" s="67">
        <f>IF(ISBLANK(E40),"",VLOOKUP(kaisu,[0]!jutaku,F40))</f>
      </c>
      <c r="K40" s="71">
        <f t="shared" si="2"/>
      </c>
      <c r="L40" s="96"/>
    </row>
    <row r="41" spans="1:12" ht="9.75" customHeight="1">
      <c r="A41" s="72"/>
      <c r="B41" s="135"/>
      <c r="C41" s="136"/>
      <c r="D41" s="89" t="s">
        <v>49</v>
      </c>
      <c r="E41" s="73"/>
      <c r="F41" s="146"/>
      <c r="G41" s="74"/>
      <c r="H41" s="75"/>
      <c r="I41" s="81">
        <f>C39</f>
      </c>
      <c r="J41" s="67">
        <f>IF(ISBLANK(E41),"",VLOOKUP(kaisu,[0]!jutaku,F41))</f>
      </c>
      <c r="K41" s="71">
        <f t="shared" si="2"/>
      </c>
      <c r="L41" s="96"/>
    </row>
    <row r="42" spans="1:12" ht="9.75" customHeight="1">
      <c r="A42" s="72"/>
      <c r="B42" s="135"/>
      <c r="C42" s="136"/>
      <c r="D42" s="89" t="s">
        <v>70</v>
      </c>
      <c r="E42" s="73"/>
      <c r="F42" s="146"/>
      <c r="G42" s="74"/>
      <c r="H42" s="75"/>
      <c r="I42" s="81">
        <f>IF(ISBLANK(E42),"",G42*H42)</f>
      </c>
      <c r="J42" s="67">
        <f>IF(ISBLANK(E42),"",VLOOKUP(kaisu,[0]!jutaku,F42))</f>
      </c>
      <c r="K42" s="71">
        <f t="shared" si="2"/>
      </c>
      <c r="L42" s="96"/>
    </row>
    <row r="43" spans="1:12" ht="9.75" customHeight="1">
      <c r="A43" s="72"/>
      <c r="B43" s="135"/>
      <c r="C43" s="136"/>
      <c r="D43" s="89"/>
      <c r="E43" s="73"/>
      <c r="F43" s="146"/>
      <c r="G43" s="74"/>
      <c r="H43" s="75"/>
      <c r="I43" s="81">
        <f>IF(ISBLANK(E43),"",G43*H43)</f>
      </c>
      <c r="J43" s="67">
        <f>IF(ISBLANK(E43),"",VLOOKUP(kaisu,[0]!jutaku,F43))</f>
      </c>
      <c r="K43" s="71">
        <f t="shared" si="2"/>
      </c>
      <c r="L43" s="96"/>
    </row>
    <row r="44" spans="1:12" ht="9.75" customHeight="1">
      <c r="A44" s="72"/>
      <c r="B44" s="135"/>
      <c r="C44" s="136"/>
      <c r="D44" s="89" t="s">
        <v>71</v>
      </c>
      <c r="E44" s="73"/>
      <c r="F44" s="146"/>
      <c r="G44" s="74"/>
      <c r="H44" s="75"/>
      <c r="I44" s="81"/>
      <c r="J44" s="67">
        <f>IF(ISBLANK(E44),"",VLOOKUP(kaisu,[0]!jutaku,F44))</f>
      </c>
      <c r="K44" s="71">
        <f t="shared" si="2"/>
      </c>
      <c r="L44" s="96"/>
    </row>
    <row r="45" spans="1:12" ht="9.75" customHeight="1">
      <c r="A45" s="76"/>
      <c r="B45" s="137"/>
      <c r="C45" s="138"/>
      <c r="D45" s="90" t="s">
        <v>72</v>
      </c>
      <c r="E45" s="80"/>
      <c r="F45" s="148"/>
      <c r="G45" s="78"/>
      <c r="H45" s="79"/>
      <c r="I45" s="82">
        <f>IF(ISBLANK(E45),"",G45*H45)</f>
      </c>
      <c r="J45" s="69">
        <f>IF(ISBLANK(E45),"",VLOOKUP(kaisu,[0]!jutaku,F45))</f>
      </c>
      <c r="K45" s="70">
        <f t="shared" si="2"/>
      </c>
      <c r="L45" s="96"/>
    </row>
    <row r="46" spans="1:12" ht="9.75" customHeight="1">
      <c r="A46" s="72"/>
      <c r="B46" s="135">
        <f>IF(ISBLANK('添付(1)'!A16),"",IF('添付(1)'!A16="合計","",'添付(1)'!A16))</f>
      </c>
      <c r="C46" s="135">
        <f>IF(ISBLANK('添付(1)'!B16),"",IF('添付(1)'!B16="合計","",'添付(1)'!B16))</f>
      </c>
      <c r="D46" s="88" t="s">
        <v>50</v>
      </c>
      <c r="E46" s="73"/>
      <c r="F46" s="146"/>
      <c r="G46" s="74"/>
      <c r="H46" s="75"/>
      <c r="I46" s="81">
        <f>C46</f>
      </c>
      <c r="J46" s="67">
        <f>IF(ISBLANK(E46),"",VLOOKUP(kaisu,[0]!jutaku,F46))</f>
      </c>
      <c r="K46" s="71">
        <f t="shared" si="2"/>
      </c>
      <c r="L46" s="96"/>
    </row>
    <row r="47" spans="1:12" ht="9.75" customHeight="1">
      <c r="A47" s="72"/>
      <c r="B47" s="135"/>
      <c r="C47" s="136"/>
      <c r="D47" s="89" t="s">
        <v>48</v>
      </c>
      <c r="E47" s="73"/>
      <c r="F47" s="146"/>
      <c r="G47" s="74"/>
      <c r="H47" s="75"/>
      <c r="I47" s="81"/>
      <c r="J47" s="67">
        <f>IF(ISBLANK(E47),"",VLOOKUP(kaisu,[0]!jutaku,F47))</f>
      </c>
      <c r="K47" s="71">
        <f t="shared" si="2"/>
      </c>
      <c r="L47" s="96"/>
    </row>
    <row r="48" spans="1:12" ht="9.75" customHeight="1">
      <c r="A48" s="72"/>
      <c r="B48" s="135"/>
      <c r="C48" s="136"/>
      <c r="D48" s="89" t="s">
        <v>49</v>
      </c>
      <c r="E48" s="73"/>
      <c r="F48" s="146"/>
      <c r="G48" s="74"/>
      <c r="H48" s="75"/>
      <c r="I48" s="81">
        <f>C46</f>
      </c>
      <c r="J48" s="67">
        <f>IF(ISBLANK(E48),"",VLOOKUP(kaisu,[0]!jutaku,F48))</f>
      </c>
      <c r="K48" s="71">
        <f t="shared" si="2"/>
      </c>
      <c r="L48" s="96"/>
    </row>
    <row r="49" spans="1:12" ht="9.75" customHeight="1">
      <c r="A49" s="72"/>
      <c r="B49" s="135"/>
      <c r="C49" s="136"/>
      <c r="D49" s="89" t="s">
        <v>70</v>
      </c>
      <c r="E49" s="73"/>
      <c r="F49" s="146"/>
      <c r="G49" s="74"/>
      <c r="H49" s="75"/>
      <c r="I49" s="81">
        <f>IF(ISBLANK(E49),"",G49*H49)</f>
      </c>
      <c r="J49" s="67">
        <f>IF(ISBLANK(E49),"",VLOOKUP(kaisu,[0]!jutaku,F49))</f>
      </c>
      <c r="K49" s="71">
        <f t="shared" si="2"/>
      </c>
      <c r="L49" s="96"/>
    </row>
    <row r="50" spans="1:12" ht="9.75" customHeight="1">
      <c r="A50" s="72"/>
      <c r="B50" s="135"/>
      <c r="C50" s="136"/>
      <c r="D50" s="89"/>
      <c r="E50" s="73"/>
      <c r="F50" s="146"/>
      <c r="G50" s="74"/>
      <c r="H50" s="75"/>
      <c r="I50" s="81">
        <f>IF(ISBLANK(E50),"",G50*H50)</f>
      </c>
      <c r="J50" s="67">
        <f>IF(ISBLANK(E50),"",VLOOKUP(kaisu,[0]!jutaku,F50))</f>
      </c>
      <c r="K50" s="71">
        <f t="shared" si="2"/>
      </c>
      <c r="L50" s="96"/>
    </row>
    <row r="51" spans="1:12" ht="9.75" customHeight="1">
      <c r="A51" s="72"/>
      <c r="B51" s="135"/>
      <c r="C51" s="136"/>
      <c r="D51" s="89" t="s">
        <v>71</v>
      </c>
      <c r="E51" s="73"/>
      <c r="F51" s="146"/>
      <c r="G51" s="74"/>
      <c r="H51" s="75"/>
      <c r="I51" s="81"/>
      <c r="J51" s="67">
        <f>IF(ISBLANK(E51),"",VLOOKUP(kaisu,[0]!jutaku,F51))</f>
      </c>
      <c r="K51" s="71">
        <f t="shared" si="2"/>
      </c>
      <c r="L51" s="96"/>
    </row>
    <row r="52" spans="1:12" ht="9.75" customHeight="1">
      <c r="A52" s="76"/>
      <c r="B52" s="137"/>
      <c r="C52" s="138"/>
      <c r="D52" s="90" t="s">
        <v>72</v>
      </c>
      <c r="E52" s="80"/>
      <c r="F52" s="148"/>
      <c r="G52" s="78"/>
      <c r="H52" s="79"/>
      <c r="I52" s="82">
        <f>IF(ISBLANK(E52),"",G52*H52)</f>
      </c>
      <c r="J52" s="69">
        <f>IF(ISBLANK(E52),"",VLOOKUP(kaisu,[0]!jutaku,F52))</f>
      </c>
      <c r="K52" s="70">
        <f t="shared" si="2"/>
      </c>
      <c r="L52" s="96"/>
    </row>
    <row r="53" spans="1:12" ht="9.75" customHeight="1">
      <c r="A53" s="72"/>
      <c r="B53" s="135">
        <f>IF(ISBLANK('添付(1)'!A17),"",IF('添付(1)'!A17="合計","",'添付(1)'!A17))</f>
      </c>
      <c r="C53" s="135">
        <f>IF(ISBLANK('添付(1)'!B17),"",IF('添付(1)'!B17="合計","",'添付(1)'!B17))</f>
      </c>
      <c r="D53" s="88" t="s">
        <v>50</v>
      </c>
      <c r="E53" s="73"/>
      <c r="F53" s="146"/>
      <c r="G53" s="74"/>
      <c r="H53" s="75"/>
      <c r="I53" s="81">
        <f>C53</f>
      </c>
      <c r="J53" s="67">
        <f>IF(ISBLANK(E53),"",VLOOKUP(kaisu,[0]!jutaku,F53))</f>
      </c>
      <c r="K53" s="71">
        <f t="shared" si="2"/>
      </c>
      <c r="L53" s="96"/>
    </row>
    <row r="54" spans="1:12" ht="9.75" customHeight="1">
      <c r="A54" s="72"/>
      <c r="B54" s="135"/>
      <c r="C54" s="136"/>
      <c r="D54" s="89" t="s">
        <v>48</v>
      </c>
      <c r="E54" s="73"/>
      <c r="F54" s="146"/>
      <c r="G54" s="74"/>
      <c r="H54" s="75"/>
      <c r="I54" s="81"/>
      <c r="J54" s="67">
        <f>IF(ISBLANK(E54),"",VLOOKUP(kaisu,[0]!jutaku,F54))</f>
      </c>
      <c r="K54" s="71">
        <f t="shared" si="2"/>
      </c>
      <c r="L54" s="96"/>
    </row>
    <row r="55" spans="1:12" ht="9.75" customHeight="1">
      <c r="A55" s="72"/>
      <c r="B55" s="135"/>
      <c r="C55" s="136"/>
      <c r="D55" s="89" t="s">
        <v>49</v>
      </c>
      <c r="E55" s="73"/>
      <c r="F55" s="146"/>
      <c r="G55" s="74"/>
      <c r="H55" s="75"/>
      <c r="I55" s="81">
        <f>C53</f>
      </c>
      <c r="J55" s="67">
        <f>IF(ISBLANK(E55),"",VLOOKUP(kaisu,[0]!jutaku,F55))</f>
      </c>
      <c r="K55" s="71">
        <f t="shared" si="2"/>
      </c>
      <c r="L55" s="96"/>
    </row>
    <row r="56" spans="1:12" ht="9.75" customHeight="1">
      <c r="A56" s="72"/>
      <c r="B56" s="135"/>
      <c r="C56" s="136"/>
      <c r="D56" s="89" t="s">
        <v>70</v>
      </c>
      <c r="E56" s="73"/>
      <c r="F56" s="146"/>
      <c r="G56" s="74"/>
      <c r="H56" s="75"/>
      <c r="I56" s="81">
        <f>IF(ISBLANK(E56),"",G56*H56)</f>
      </c>
      <c r="J56" s="67">
        <f>IF(ISBLANK(E56),"",VLOOKUP(kaisu,[0]!jutaku,F56))</f>
      </c>
      <c r="K56" s="71">
        <f t="shared" si="2"/>
      </c>
      <c r="L56" s="96"/>
    </row>
    <row r="57" spans="1:12" ht="9.75" customHeight="1">
      <c r="A57" s="72"/>
      <c r="B57" s="135"/>
      <c r="C57" s="136"/>
      <c r="D57" s="89"/>
      <c r="E57" s="73"/>
      <c r="F57" s="146"/>
      <c r="G57" s="74"/>
      <c r="H57" s="75"/>
      <c r="I57" s="81">
        <f>IF(ISBLANK(E57),"",G57*H57)</f>
      </c>
      <c r="J57" s="67">
        <f>IF(ISBLANK(E57),"",VLOOKUP(kaisu,[0]!jutaku,F57))</f>
      </c>
      <c r="K57" s="71">
        <f t="shared" si="2"/>
      </c>
      <c r="L57" s="96"/>
    </row>
    <row r="58" spans="1:12" ht="9.75" customHeight="1">
      <c r="A58" s="72"/>
      <c r="B58" s="135"/>
      <c r="C58" s="136"/>
      <c r="D58" s="89" t="s">
        <v>71</v>
      </c>
      <c r="E58" s="73"/>
      <c r="F58" s="146"/>
      <c r="G58" s="74"/>
      <c r="H58" s="75"/>
      <c r="I58" s="81"/>
      <c r="J58" s="67">
        <f>IF(ISBLANK(E58),"",VLOOKUP(kaisu,[0]!jutaku,F58))</f>
      </c>
      <c r="K58" s="71">
        <f t="shared" si="2"/>
      </c>
      <c r="L58" s="96"/>
    </row>
    <row r="59" spans="1:12" ht="9.75" customHeight="1">
      <c r="A59" s="76"/>
      <c r="B59" s="137"/>
      <c r="C59" s="138"/>
      <c r="D59" s="90" t="s">
        <v>72</v>
      </c>
      <c r="E59" s="80"/>
      <c r="F59" s="148"/>
      <c r="G59" s="78"/>
      <c r="H59" s="79"/>
      <c r="I59" s="82">
        <f>IF(ISBLANK(E59),"",G59*H59)</f>
      </c>
      <c r="J59" s="69">
        <f>IF(ISBLANK(E59),"",VLOOKUP(kaisu,[0]!jutaku,F59))</f>
      </c>
      <c r="K59" s="70">
        <f t="shared" si="2"/>
      </c>
      <c r="L59" s="97"/>
    </row>
    <row r="60" spans="1:12" ht="9.75" customHeight="1">
      <c r="A60" s="72"/>
      <c r="B60" s="135">
        <f>IF(ISBLANK('添付(1)'!A18),"",IF('添付(1)'!A18="合計","",'添付(1)'!A18))</f>
      </c>
      <c r="C60" s="135">
        <f>IF(ISBLANK('添付(1)'!B18),"",IF('添付(1)'!B18="合計","",'添付(1)'!B18))</f>
      </c>
      <c r="D60" s="88" t="s">
        <v>50</v>
      </c>
      <c r="E60" s="73"/>
      <c r="F60" s="146"/>
      <c r="G60" s="74"/>
      <c r="H60" s="75"/>
      <c r="I60" s="81">
        <f>C60</f>
      </c>
      <c r="J60" s="67">
        <f>IF(ISBLANK(E60),"",VLOOKUP(kaisu,[0]!jutaku,F60))</f>
      </c>
      <c r="K60" s="92">
        <f t="shared" si="2"/>
      </c>
      <c r="L60" s="96"/>
    </row>
    <row r="61" spans="1:12" ht="9.75" customHeight="1">
      <c r="A61" s="72"/>
      <c r="B61" s="135"/>
      <c r="C61" s="136"/>
      <c r="D61" s="89" t="s">
        <v>48</v>
      </c>
      <c r="E61" s="73"/>
      <c r="F61" s="146"/>
      <c r="G61" s="74"/>
      <c r="H61" s="75"/>
      <c r="I61" s="81"/>
      <c r="J61" s="67">
        <f>IF(ISBLANK(E61),"",VLOOKUP(kaisu,[0]!jutaku,F61))</f>
      </c>
      <c r="K61" s="71">
        <f t="shared" si="2"/>
      </c>
      <c r="L61" s="96"/>
    </row>
    <row r="62" spans="1:12" ht="9.75" customHeight="1">
      <c r="A62" s="72"/>
      <c r="B62" s="135"/>
      <c r="C62" s="136"/>
      <c r="D62" s="89" t="s">
        <v>49</v>
      </c>
      <c r="E62" s="73"/>
      <c r="F62" s="146"/>
      <c r="G62" s="74"/>
      <c r="H62" s="75"/>
      <c r="I62" s="81">
        <f>C60</f>
      </c>
      <c r="J62" s="67">
        <f>IF(ISBLANK(E62),"",VLOOKUP(kaisu,[0]!jutaku,F62))</f>
      </c>
      <c r="K62" s="71">
        <f t="shared" si="2"/>
      </c>
      <c r="L62" s="96"/>
    </row>
    <row r="63" spans="1:12" ht="9.75" customHeight="1">
      <c r="A63" s="72"/>
      <c r="B63" s="135"/>
      <c r="C63" s="136"/>
      <c r="D63" s="89" t="s">
        <v>70</v>
      </c>
      <c r="E63" s="73"/>
      <c r="F63" s="146"/>
      <c r="G63" s="74"/>
      <c r="H63" s="75"/>
      <c r="I63" s="81">
        <f>IF(ISBLANK(E63),"",G63*H63)</f>
      </c>
      <c r="J63" s="67">
        <f>IF(ISBLANK(E63),"",VLOOKUP(kaisu,[0]!jutaku,F63))</f>
      </c>
      <c r="K63" s="71">
        <f t="shared" si="2"/>
      </c>
      <c r="L63" s="96"/>
    </row>
    <row r="64" spans="1:12" ht="9.75" customHeight="1">
      <c r="A64" s="72"/>
      <c r="B64" s="135"/>
      <c r="C64" s="136"/>
      <c r="D64" s="89"/>
      <c r="E64" s="73"/>
      <c r="F64" s="146"/>
      <c r="G64" s="74"/>
      <c r="H64" s="75"/>
      <c r="I64" s="81">
        <f>IF(ISBLANK(E64),"",G64*H64)</f>
      </c>
      <c r="J64" s="67">
        <f>IF(ISBLANK(E64),"",VLOOKUP(kaisu,[0]!jutaku,F64))</f>
      </c>
      <c r="K64" s="71">
        <f t="shared" si="2"/>
      </c>
      <c r="L64" s="96"/>
    </row>
    <row r="65" spans="1:12" ht="9.75" customHeight="1">
      <c r="A65" s="72"/>
      <c r="B65" s="135"/>
      <c r="C65" s="136"/>
      <c r="D65" s="89" t="s">
        <v>71</v>
      </c>
      <c r="E65" s="73"/>
      <c r="F65" s="146"/>
      <c r="G65" s="74"/>
      <c r="H65" s="75"/>
      <c r="I65" s="81"/>
      <c r="J65" s="67">
        <f>IF(ISBLANK(E65),"",VLOOKUP(kaisu,[0]!jutaku,F65))</f>
      </c>
      <c r="K65" s="71">
        <f t="shared" si="2"/>
      </c>
      <c r="L65" s="96"/>
    </row>
    <row r="66" spans="1:12" ht="9.75" customHeight="1">
      <c r="A66" s="76"/>
      <c r="B66" s="137"/>
      <c r="C66" s="138"/>
      <c r="D66" s="90" t="s">
        <v>72</v>
      </c>
      <c r="E66" s="80"/>
      <c r="F66" s="148"/>
      <c r="G66" s="78"/>
      <c r="H66" s="79"/>
      <c r="I66" s="82">
        <f>IF(ISBLANK(E66),"",G66*H66)</f>
      </c>
      <c r="J66" s="69">
        <f>IF(ISBLANK(E66),"",VLOOKUP(kaisu,[0]!jutaku,F66))</f>
      </c>
      <c r="K66" s="70">
        <f t="shared" si="2"/>
      </c>
      <c r="L66" s="96"/>
    </row>
    <row r="67" spans="1:12" ht="9.75" customHeight="1">
      <c r="A67" s="72"/>
      <c r="B67" s="135">
        <f>IF(ISBLANK('添付(1)'!A19),"",IF('添付(1)'!A19="合計","",'添付(1)'!A19))</f>
      </c>
      <c r="C67" s="135">
        <f>IF(ISBLANK('添付(1)'!B19),"",IF('添付(1)'!B19="合計","",'添付(1)'!B19))</f>
      </c>
      <c r="D67" s="88" t="s">
        <v>50</v>
      </c>
      <c r="E67" s="73"/>
      <c r="F67" s="146"/>
      <c r="G67" s="74"/>
      <c r="H67" s="75"/>
      <c r="I67" s="81">
        <f>C67</f>
      </c>
      <c r="J67" s="67">
        <f>IF(ISBLANK(E67),"",VLOOKUP(kaisu,[0]!jutaku,F67))</f>
      </c>
      <c r="K67" s="71">
        <f t="shared" si="2"/>
      </c>
      <c r="L67" s="96"/>
    </row>
    <row r="68" spans="1:12" ht="9.75" customHeight="1">
      <c r="A68" s="72"/>
      <c r="B68" s="135"/>
      <c r="C68" s="136"/>
      <c r="D68" s="89" t="s">
        <v>48</v>
      </c>
      <c r="E68" s="73"/>
      <c r="F68" s="146"/>
      <c r="G68" s="74"/>
      <c r="H68" s="75"/>
      <c r="I68" s="81"/>
      <c r="J68" s="67">
        <f>IF(ISBLANK(E68),"",VLOOKUP(kaisu,[0]!jutaku,F68))</f>
      </c>
      <c r="K68" s="71">
        <f t="shared" si="2"/>
      </c>
      <c r="L68" s="96"/>
    </row>
    <row r="69" spans="1:12" ht="9.75" customHeight="1">
      <c r="A69" s="72"/>
      <c r="B69" s="135"/>
      <c r="C69" s="136"/>
      <c r="D69" s="89" t="s">
        <v>49</v>
      </c>
      <c r="E69" s="73"/>
      <c r="F69" s="146"/>
      <c r="G69" s="74"/>
      <c r="H69" s="75"/>
      <c r="I69" s="81">
        <f>C67</f>
      </c>
      <c r="J69" s="67">
        <f>IF(ISBLANK(E69),"",VLOOKUP(kaisu,[0]!jutaku,F69))</f>
      </c>
      <c r="K69" s="71">
        <f t="shared" si="2"/>
      </c>
      <c r="L69" s="96"/>
    </row>
    <row r="70" spans="1:12" ht="9.75" customHeight="1">
      <c r="A70" s="72"/>
      <c r="B70" s="135"/>
      <c r="C70" s="136"/>
      <c r="D70" s="89" t="s">
        <v>70</v>
      </c>
      <c r="E70" s="73"/>
      <c r="F70" s="146"/>
      <c r="G70" s="74"/>
      <c r="H70" s="75"/>
      <c r="I70" s="81">
        <f>IF(ISBLANK(E70),"",G70*H70)</f>
      </c>
      <c r="J70" s="67">
        <f>IF(ISBLANK(E70),"",VLOOKUP(kaisu,[0]!jutaku,F70))</f>
      </c>
      <c r="K70" s="71">
        <f t="shared" si="2"/>
      </c>
      <c r="L70" s="96"/>
    </row>
    <row r="71" spans="1:12" ht="9.75" customHeight="1">
      <c r="A71" s="72"/>
      <c r="B71" s="135"/>
      <c r="C71" s="136"/>
      <c r="D71" s="89"/>
      <c r="E71" s="73"/>
      <c r="F71" s="146"/>
      <c r="G71" s="74"/>
      <c r="H71" s="75"/>
      <c r="I71" s="81">
        <f>IF(ISBLANK(E71),"",G71*H71)</f>
      </c>
      <c r="J71" s="67">
        <f>IF(ISBLANK(E71),"",VLOOKUP(kaisu,[0]!jutaku,F71))</f>
      </c>
      <c r="K71" s="71">
        <f t="shared" si="2"/>
      </c>
      <c r="L71" s="96"/>
    </row>
    <row r="72" spans="1:12" ht="9.75" customHeight="1">
      <c r="A72" s="72"/>
      <c r="B72" s="135"/>
      <c r="C72" s="136"/>
      <c r="D72" s="89" t="s">
        <v>71</v>
      </c>
      <c r="E72" s="73"/>
      <c r="F72" s="146"/>
      <c r="G72" s="74"/>
      <c r="H72" s="75"/>
      <c r="I72" s="81"/>
      <c r="J72" s="67">
        <f>IF(ISBLANK(E72),"",VLOOKUP(kaisu,[0]!jutaku,F72))</f>
      </c>
      <c r="K72" s="71">
        <f t="shared" si="2"/>
      </c>
      <c r="L72" s="96"/>
    </row>
    <row r="73" spans="1:12" ht="9.75" customHeight="1">
      <c r="A73" s="76"/>
      <c r="B73" s="137"/>
      <c r="C73" s="138"/>
      <c r="D73" s="90" t="s">
        <v>72</v>
      </c>
      <c r="E73" s="80"/>
      <c r="F73" s="148"/>
      <c r="G73" s="78"/>
      <c r="H73" s="79"/>
      <c r="I73" s="82">
        <f>IF(ISBLANK(E73),"",G73*H73)</f>
      </c>
      <c r="J73" s="69">
        <f>IF(ISBLANK(E73),"",VLOOKUP(kaisu,[0]!jutaku,F73))</f>
      </c>
      <c r="K73" s="70">
        <f t="shared" si="2"/>
      </c>
      <c r="L73" s="96"/>
    </row>
    <row r="74" spans="1:12" ht="9.75" customHeight="1">
      <c r="A74" s="72"/>
      <c r="B74" s="135">
        <f>IF(ISBLANK('添付(1)'!A20),"",IF('添付(1)'!A20="合計","",'添付(1)'!A20))</f>
      </c>
      <c r="C74" s="135">
        <f>IF(ISBLANK('添付(1)'!B20),"",IF('添付(1)'!B20="合計","",'添付(1)'!B20))</f>
      </c>
      <c r="D74" s="88" t="s">
        <v>50</v>
      </c>
      <c r="E74" s="73"/>
      <c r="F74" s="146"/>
      <c r="G74" s="74"/>
      <c r="H74" s="75"/>
      <c r="I74" s="81">
        <f>C74</f>
      </c>
      <c r="J74" s="67">
        <f>IF(ISBLANK(E74),"",VLOOKUP(kaisu,[0]!jutaku,F74))</f>
      </c>
      <c r="K74" s="71">
        <f t="shared" si="2"/>
      </c>
      <c r="L74" s="96"/>
    </row>
    <row r="75" spans="1:12" ht="9.75" customHeight="1">
      <c r="A75" s="72"/>
      <c r="B75" s="135"/>
      <c r="C75" s="136"/>
      <c r="D75" s="89" t="s">
        <v>48</v>
      </c>
      <c r="E75" s="73"/>
      <c r="F75" s="146"/>
      <c r="G75" s="74"/>
      <c r="H75" s="75"/>
      <c r="I75" s="81"/>
      <c r="J75" s="67">
        <f>IF(ISBLANK(E75),"",VLOOKUP(kaisu,[0]!jutaku,F75))</f>
      </c>
      <c r="K75" s="71">
        <f t="shared" si="2"/>
      </c>
      <c r="L75" s="96"/>
    </row>
    <row r="76" spans="1:12" ht="9.75" customHeight="1">
      <c r="A76" s="72"/>
      <c r="B76" s="135"/>
      <c r="C76" s="136"/>
      <c r="D76" s="89" t="s">
        <v>49</v>
      </c>
      <c r="E76" s="73"/>
      <c r="F76" s="146"/>
      <c r="G76" s="74"/>
      <c r="H76" s="75"/>
      <c r="I76" s="81">
        <f>C74</f>
      </c>
      <c r="J76" s="67">
        <f>IF(ISBLANK(E76),"",VLOOKUP(kaisu,[0]!jutaku,F76))</f>
      </c>
      <c r="K76" s="71">
        <f t="shared" si="2"/>
      </c>
      <c r="L76" s="96"/>
    </row>
    <row r="77" spans="1:12" ht="9.75" customHeight="1">
      <c r="A77" s="72"/>
      <c r="B77" s="135"/>
      <c r="C77" s="136"/>
      <c r="D77" s="89" t="s">
        <v>70</v>
      </c>
      <c r="E77" s="73"/>
      <c r="F77" s="146"/>
      <c r="G77" s="74"/>
      <c r="H77" s="75"/>
      <c r="I77" s="81">
        <f>IF(ISBLANK(E77),"",G77*H77)</f>
      </c>
      <c r="J77" s="67">
        <f>IF(ISBLANK(E77),"",VLOOKUP(kaisu,[0]!jutaku,F77))</f>
      </c>
      <c r="K77" s="71">
        <f t="shared" si="2"/>
      </c>
      <c r="L77" s="96"/>
    </row>
    <row r="78" spans="1:12" ht="9.75" customHeight="1">
      <c r="A78" s="72"/>
      <c r="B78" s="135"/>
      <c r="C78" s="136"/>
      <c r="D78" s="89"/>
      <c r="E78" s="73"/>
      <c r="F78" s="146"/>
      <c r="G78" s="74"/>
      <c r="H78" s="75"/>
      <c r="I78" s="81">
        <f>IF(ISBLANK(E78),"",G78*H78)</f>
      </c>
      <c r="J78" s="67">
        <f>IF(ISBLANK(E78),"",VLOOKUP(kaisu,[0]!jutaku,F78))</f>
      </c>
      <c r="K78" s="71">
        <f t="shared" si="2"/>
      </c>
      <c r="L78" s="96"/>
    </row>
    <row r="79" spans="1:12" ht="9.75" customHeight="1">
      <c r="A79" s="72"/>
      <c r="B79" s="135"/>
      <c r="C79" s="136"/>
      <c r="D79" s="89" t="s">
        <v>71</v>
      </c>
      <c r="E79" s="73"/>
      <c r="F79" s="146"/>
      <c r="G79" s="74"/>
      <c r="H79" s="75"/>
      <c r="I79" s="81"/>
      <c r="J79" s="67">
        <f>IF(ISBLANK(E79),"",VLOOKUP(kaisu,[0]!jutaku,F79))</f>
      </c>
      <c r="K79" s="71">
        <f t="shared" si="2"/>
      </c>
      <c r="L79" s="96"/>
    </row>
    <row r="80" spans="1:12" ht="9.75" customHeight="1" thickBot="1">
      <c r="A80" s="76"/>
      <c r="B80" s="137"/>
      <c r="C80" s="138"/>
      <c r="D80" s="90" t="s">
        <v>72</v>
      </c>
      <c r="E80" s="80"/>
      <c r="F80" s="148"/>
      <c r="G80" s="78"/>
      <c r="H80" s="79"/>
      <c r="I80" s="82">
        <f>IF(ISBLANK(E80),"",G80*H80)</f>
      </c>
      <c r="J80" s="69">
        <f>IF(ISBLANK(E80),"",VLOOKUP(kaisu,[0]!jutaku,F80))</f>
      </c>
      <c r="K80" s="70">
        <f t="shared" si="2"/>
      </c>
      <c r="L80" s="96"/>
    </row>
    <row r="81" spans="1:12" ht="22.5" customHeight="1" thickBot="1" thickTop="1">
      <c r="A81" s="123"/>
      <c r="B81" s="139" t="str">
        <f>IF(DCOUNTA('添付(1)'!A8:A30,1,'添付(1)'!A8:A30)&lt;=10,"合計","次頁に続く")</f>
        <v>合計</v>
      </c>
      <c r="C81" s="140">
        <f>IF(B81="合計",SUM(C11:C80),"")</f>
        <v>0</v>
      </c>
      <c r="D81" s="91"/>
      <c r="E81" s="50"/>
      <c r="F81" s="60"/>
      <c r="G81" s="50"/>
      <c r="H81" s="50"/>
      <c r="I81" s="51"/>
      <c r="J81" s="124"/>
      <c r="K81" s="125">
        <f>IF(B81="合計",SUM(K11:K80),"")</f>
        <v>0</v>
      </c>
      <c r="L81" s="126" t="str">
        <f>IF(B81="合計",IF(K81&lt;C81,"OK","NG"),"")</f>
        <v>NG</v>
      </c>
    </row>
    <row r="82" ht="12">
      <c r="B82" s="39" t="s">
        <v>81</v>
      </c>
    </row>
    <row r="83" spans="1:12" ht="12">
      <c r="A83" s="188" t="s">
        <v>36</v>
      </c>
      <c r="B83" s="203" t="s">
        <v>37</v>
      </c>
      <c r="C83" s="206" t="s">
        <v>38</v>
      </c>
      <c r="D83" s="56"/>
      <c r="E83" s="209" t="s">
        <v>39</v>
      </c>
      <c r="F83" s="194" t="s">
        <v>40</v>
      </c>
      <c r="G83" s="212" t="s">
        <v>41</v>
      </c>
      <c r="H83" s="213"/>
      <c r="I83" s="214"/>
      <c r="J83" s="188" t="s">
        <v>42</v>
      </c>
      <c r="K83" s="191" t="s">
        <v>43</v>
      </c>
      <c r="L83" s="194" t="s">
        <v>44</v>
      </c>
    </row>
    <row r="84" spans="1:12" ht="12">
      <c r="A84" s="189"/>
      <c r="B84" s="204"/>
      <c r="C84" s="207"/>
      <c r="D84" s="57"/>
      <c r="E84" s="210"/>
      <c r="F84" s="195"/>
      <c r="G84" s="197" t="s">
        <v>45</v>
      </c>
      <c r="H84" s="199" t="s">
        <v>46</v>
      </c>
      <c r="I84" s="201" t="s">
        <v>47</v>
      </c>
      <c r="J84" s="189"/>
      <c r="K84" s="192"/>
      <c r="L84" s="195"/>
    </row>
    <row r="85" spans="1:12" ht="12">
      <c r="A85" s="190"/>
      <c r="B85" s="205"/>
      <c r="C85" s="208"/>
      <c r="D85" s="58"/>
      <c r="E85" s="211"/>
      <c r="F85" s="196"/>
      <c r="G85" s="198"/>
      <c r="H85" s="200"/>
      <c r="I85" s="202"/>
      <c r="J85" s="190"/>
      <c r="K85" s="193"/>
      <c r="L85" s="196"/>
    </row>
    <row r="86" spans="1:12" ht="9.75" customHeight="1">
      <c r="A86" s="72"/>
      <c r="B86" s="135">
        <f>IF(ISBLANK('添付(1)'!A21),"",IF('添付(1)'!A21="合計","",'添付(1)'!A21))</f>
      </c>
      <c r="C86" s="135">
        <f>IF(ISBLANK('添付(1)'!B21),"",IF('添付(1)'!B21="合計","",'添付(1)'!B21))</f>
      </c>
      <c r="D86" s="88" t="s">
        <v>50</v>
      </c>
      <c r="E86" s="73"/>
      <c r="F86" s="146"/>
      <c r="G86" s="74"/>
      <c r="H86" s="75"/>
      <c r="I86" s="81">
        <f>C86</f>
      </c>
      <c r="J86" s="67">
        <f>IF(ISBLANK(E86),"",VLOOKUP(kaisu,[0]!jutaku,F86))</f>
      </c>
      <c r="K86" s="71">
        <f aca="true" t="shared" si="3" ref="K86:K92">IF(ISBLANK(E86),"",I86*J86)</f>
      </c>
      <c r="L86" s="96"/>
    </row>
    <row r="87" spans="1:12" ht="9.75" customHeight="1">
      <c r="A87" s="72"/>
      <c r="B87" s="135"/>
      <c r="C87" s="136"/>
      <c r="D87" s="89" t="s">
        <v>48</v>
      </c>
      <c r="E87" s="73"/>
      <c r="F87" s="146"/>
      <c r="G87" s="74"/>
      <c r="H87" s="75"/>
      <c r="I87" s="81"/>
      <c r="J87" s="67">
        <f>IF(ISBLANK(E87),"",VLOOKUP(kaisu,[0]!jutaku,F87))</f>
      </c>
      <c r="K87" s="71">
        <f t="shared" si="3"/>
      </c>
      <c r="L87" s="96"/>
    </row>
    <row r="88" spans="1:12" ht="9.75" customHeight="1">
      <c r="A88" s="72"/>
      <c r="B88" s="135"/>
      <c r="C88" s="136"/>
      <c r="D88" s="89" t="s">
        <v>49</v>
      </c>
      <c r="E88" s="73"/>
      <c r="F88" s="146"/>
      <c r="G88" s="74"/>
      <c r="H88" s="75"/>
      <c r="I88" s="81">
        <f>C86</f>
      </c>
      <c r="J88" s="67">
        <f>IF(ISBLANK(E88),"",VLOOKUP(kaisu,[0]!jutaku,F88))</f>
      </c>
      <c r="K88" s="71">
        <f t="shared" si="3"/>
      </c>
      <c r="L88" s="96"/>
    </row>
    <row r="89" spans="1:12" ht="9.75" customHeight="1">
      <c r="A89" s="72"/>
      <c r="B89" s="135"/>
      <c r="C89" s="136"/>
      <c r="D89" s="89" t="s">
        <v>70</v>
      </c>
      <c r="E89" s="73"/>
      <c r="F89" s="146"/>
      <c r="G89" s="74"/>
      <c r="H89" s="75"/>
      <c r="I89" s="81">
        <f>IF(ISBLANK(E89),"",G89*H89)</f>
      </c>
      <c r="J89" s="67">
        <f>IF(ISBLANK(E89),"",VLOOKUP(kaisu,[0]!jutaku,F89))</f>
      </c>
      <c r="K89" s="71">
        <f t="shared" si="3"/>
      </c>
      <c r="L89" s="96"/>
    </row>
    <row r="90" spans="1:12" ht="9.75" customHeight="1">
      <c r="A90" s="72"/>
      <c r="B90" s="135"/>
      <c r="C90" s="136"/>
      <c r="D90" s="89"/>
      <c r="E90" s="73"/>
      <c r="F90" s="146"/>
      <c r="G90" s="74"/>
      <c r="H90" s="75"/>
      <c r="I90" s="81">
        <f>IF(ISBLANK(E90),"",G90*H90)</f>
      </c>
      <c r="J90" s="67">
        <f>IF(ISBLANK(E90),"",VLOOKUP(kaisu,[0]!jutaku,F90))</f>
      </c>
      <c r="K90" s="71">
        <f t="shared" si="3"/>
      </c>
      <c r="L90" s="96"/>
    </row>
    <row r="91" spans="1:12" ht="9.75" customHeight="1">
      <c r="A91" s="72"/>
      <c r="B91" s="135"/>
      <c r="C91" s="136"/>
      <c r="D91" s="89" t="s">
        <v>71</v>
      </c>
      <c r="E91" s="73"/>
      <c r="F91" s="146"/>
      <c r="G91" s="74"/>
      <c r="H91" s="75"/>
      <c r="I91" s="81"/>
      <c r="J91" s="67">
        <f>IF(ISBLANK(E91),"",VLOOKUP(kaisu,[0]!jutaku,F91))</f>
      </c>
      <c r="K91" s="71">
        <f t="shared" si="3"/>
      </c>
      <c r="L91" s="96"/>
    </row>
    <row r="92" spans="1:12" ht="9.75" customHeight="1">
      <c r="A92" s="76"/>
      <c r="B92" s="137"/>
      <c r="C92" s="138"/>
      <c r="D92" s="90" t="s">
        <v>72</v>
      </c>
      <c r="E92" s="80"/>
      <c r="F92" s="148"/>
      <c r="G92" s="78"/>
      <c r="H92" s="79"/>
      <c r="I92" s="82">
        <f>IF(ISBLANK(E92),"",G92*H92)</f>
      </c>
      <c r="J92" s="69">
        <f>IF(ISBLANK(E92),"",VLOOKUP(kaisu,[0]!jutaku,F92))</f>
      </c>
      <c r="K92" s="70">
        <f t="shared" si="3"/>
      </c>
      <c r="L92" s="96"/>
    </row>
    <row r="93" spans="1:12" ht="9.75" customHeight="1">
      <c r="A93" s="72"/>
      <c r="B93" s="135">
        <f>IF(ISBLANK('添付(1)'!A22),"",IF('添付(1)'!A22="合計","",'添付(1)'!A22))</f>
      </c>
      <c r="C93" s="135">
        <f>IF(ISBLANK('添付(1)'!B22),"",IF('添付(1)'!B22="合計","",'添付(1)'!B22))</f>
      </c>
      <c r="D93" s="88" t="s">
        <v>50</v>
      </c>
      <c r="E93" s="73"/>
      <c r="F93" s="146"/>
      <c r="G93" s="74"/>
      <c r="H93" s="75"/>
      <c r="I93" s="81">
        <f>C93</f>
      </c>
      <c r="J93" s="67">
        <f>IF(ISBLANK(E93),"",VLOOKUP(kaisu,[0]!jutaku,F93))</f>
      </c>
      <c r="K93" s="71">
        <f aca="true" t="shared" si="4" ref="K93:K155">IF(ISBLANK(E93),"",I93*J93)</f>
      </c>
      <c r="L93" s="96"/>
    </row>
    <row r="94" spans="1:12" ht="9.75" customHeight="1">
      <c r="A94" s="72"/>
      <c r="B94" s="135"/>
      <c r="C94" s="136"/>
      <c r="D94" s="89" t="s">
        <v>48</v>
      </c>
      <c r="E94" s="73"/>
      <c r="F94" s="146"/>
      <c r="G94" s="74"/>
      <c r="H94" s="75"/>
      <c r="I94" s="81"/>
      <c r="J94" s="67">
        <f>IF(ISBLANK(E94),"",VLOOKUP(kaisu,[0]!jutaku,F94))</f>
      </c>
      <c r="K94" s="71">
        <f t="shared" si="4"/>
      </c>
      <c r="L94" s="96"/>
    </row>
    <row r="95" spans="1:12" ht="9.75" customHeight="1">
      <c r="A95" s="72"/>
      <c r="B95" s="135"/>
      <c r="C95" s="136"/>
      <c r="D95" s="89" t="s">
        <v>49</v>
      </c>
      <c r="E95" s="73"/>
      <c r="F95" s="146"/>
      <c r="G95" s="74"/>
      <c r="H95" s="75"/>
      <c r="I95" s="81">
        <f>C93</f>
      </c>
      <c r="J95" s="67">
        <f>IF(ISBLANK(E95),"",VLOOKUP(kaisu,[0]!jutaku,F95))</f>
      </c>
      <c r="K95" s="71">
        <f t="shared" si="4"/>
      </c>
      <c r="L95" s="96"/>
    </row>
    <row r="96" spans="1:12" ht="9.75" customHeight="1">
      <c r="A96" s="72"/>
      <c r="B96" s="135"/>
      <c r="C96" s="136"/>
      <c r="D96" s="89" t="s">
        <v>70</v>
      </c>
      <c r="E96" s="73"/>
      <c r="F96" s="146"/>
      <c r="G96" s="74"/>
      <c r="H96" s="75"/>
      <c r="I96" s="81">
        <f>IF(ISBLANK(E96),"",G96*H96)</f>
      </c>
      <c r="J96" s="67">
        <f>IF(ISBLANK(E96),"",VLOOKUP(kaisu,[0]!jutaku,F96))</f>
      </c>
      <c r="K96" s="71">
        <f t="shared" si="4"/>
      </c>
      <c r="L96" s="96"/>
    </row>
    <row r="97" spans="1:12" ht="9.75" customHeight="1">
      <c r="A97" s="72"/>
      <c r="B97" s="135"/>
      <c r="C97" s="136"/>
      <c r="D97" s="89"/>
      <c r="E97" s="73"/>
      <c r="F97" s="146"/>
      <c r="G97" s="74"/>
      <c r="H97" s="75"/>
      <c r="I97" s="81">
        <f>IF(ISBLANK(E97),"",G97*H97)</f>
      </c>
      <c r="J97" s="67">
        <f>IF(ISBLANK(E97),"",VLOOKUP(kaisu,[0]!jutaku,F97))</f>
      </c>
      <c r="K97" s="71">
        <f t="shared" si="4"/>
      </c>
      <c r="L97" s="96"/>
    </row>
    <row r="98" spans="1:12" ht="9.75" customHeight="1">
      <c r="A98" s="72"/>
      <c r="B98" s="135"/>
      <c r="C98" s="136"/>
      <c r="D98" s="89" t="s">
        <v>71</v>
      </c>
      <c r="E98" s="73"/>
      <c r="F98" s="146"/>
      <c r="G98" s="74"/>
      <c r="H98" s="75"/>
      <c r="I98" s="81"/>
      <c r="J98" s="67">
        <f>IF(ISBLANK(E98),"",VLOOKUP(kaisu,[0]!jutaku,F98))</f>
      </c>
      <c r="K98" s="71">
        <f t="shared" si="4"/>
      </c>
      <c r="L98" s="96"/>
    </row>
    <row r="99" spans="1:12" ht="9.75" customHeight="1">
      <c r="A99" s="76"/>
      <c r="B99" s="137"/>
      <c r="C99" s="138"/>
      <c r="D99" s="90" t="s">
        <v>72</v>
      </c>
      <c r="E99" s="80"/>
      <c r="F99" s="148"/>
      <c r="G99" s="78"/>
      <c r="H99" s="79"/>
      <c r="I99" s="82">
        <f>IF(ISBLANK(E99),"",G99*H99)</f>
      </c>
      <c r="J99" s="69">
        <f>IF(ISBLANK(E99),"",VLOOKUP(kaisu,[0]!jutaku,F99))</f>
      </c>
      <c r="K99" s="70">
        <f t="shared" si="4"/>
      </c>
      <c r="L99" s="96"/>
    </row>
    <row r="100" spans="1:12" ht="9.75" customHeight="1">
      <c r="A100" s="72"/>
      <c r="B100" s="135">
        <f>IF(ISBLANK('添付(1)'!A23),"",IF('添付(1)'!A23="合計","",'添付(1)'!A23))</f>
      </c>
      <c r="C100" s="135">
        <f>IF(ISBLANK('添付(1)'!B23),"",IF('添付(1)'!B23="合計","",'添付(1)'!B23))</f>
      </c>
      <c r="D100" s="88" t="s">
        <v>50</v>
      </c>
      <c r="E100" s="73"/>
      <c r="F100" s="146"/>
      <c r="G100" s="74"/>
      <c r="H100" s="75"/>
      <c r="I100" s="81">
        <f>C100</f>
      </c>
      <c r="J100" s="67">
        <f>IF(ISBLANK(E100),"",VLOOKUP(kaisu,[0]!jutaku,F100))</f>
      </c>
      <c r="K100" s="71">
        <f t="shared" si="4"/>
      </c>
      <c r="L100" s="96"/>
    </row>
    <row r="101" spans="1:12" ht="9.75" customHeight="1">
      <c r="A101" s="72"/>
      <c r="B101" s="135"/>
      <c r="C101" s="136"/>
      <c r="D101" s="89" t="s">
        <v>48</v>
      </c>
      <c r="E101" s="73"/>
      <c r="F101" s="146"/>
      <c r="G101" s="74"/>
      <c r="H101" s="75"/>
      <c r="I101" s="81"/>
      <c r="J101" s="67">
        <f>IF(ISBLANK(E101),"",VLOOKUP(kaisu,[0]!jutaku,F101))</f>
      </c>
      <c r="K101" s="71">
        <f t="shared" si="4"/>
      </c>
      <c r="L101" s="96"/>
    </row>
    <row r="102" spans="1:12" ht="9.75" customHeight="1">
      <c r="A102" s="72"/>
      <c r="B102" s="135"/>
      <c r="C102" s="136"/>
      <c r="D102" s="89" t="s">
        <v>49</v>
      </c>
      <c r="E102" s="73"/>
      <c r="F102" s="146"/>
      <c r="G102" s="74"/>
      <c r="H102" s="75"/>
      <c r="I102" s="81">
        <f>C100</f>
      </c>
      <c r="J102" s="67">
        <f>IF(ISBLANK(E102),"",VLOOKUP(kaisu,[0]!jutaku,F102))</f>
      </c>
      <c r="K102" s="71">
        <f t="shared" si="4"/>
      </c>
      <c r="L102" s="96"/>
    </row>
    <row r="103" spans="1:12" ht="9.75" customHeight="1">
      <c r="A103" s="72"/>
      <c r="B103" s="135"/>
      <c r="C103" s="136"/>
      <c r="D103" s="89" t="s">
        <v>70</v>
      </c>
      <c r="E103" s="73"/>
      <c r="F103" s="146"/>
      <c r="G103" s="74"/>
      <c r="H103" s="75"/>
      <c r="I103" s="81">
        <f>IF(ISBLANK(E103),"",G103*H103)</f>
      </c>
      <c r="J103" s="67">
        <f>IF(ISBLANK(E103),"",VLOOKUP(kaisu,[0]!jutaku,F103))</f>
      </c>
      <c r="K103" s="71">
        <f t="shared" si="4"/>
      </c>
      <c r="L103" s="96"/>
    </row>
    <row r="104" spans="1:12" ht="9.75" customHeight="1">
      <c r="A104" s="72"/>
      <c r="B104" s="135"/>
      <c r="C104" s="136"/>
      <c r="D104" s="89"/>
      <c r="E104" s="73"/>
      <c r="F104" s="146"/>
      <c r="G104" s="74"/>
      <c r="H104" s="75"/>
      <c r="I104" s="81">
        <f>IF(ISBLANK(E104),"",G104*H104)</f>
      </c>
      <c r="J104" s="67">
        <f>IF(ISBLANK(E104),"",VLOOKUP(kaisu,[0]!jutaku,F104))</f>
      </c>
      <c r="K104" s="71">
        <f t="shared" si="4"/>
      </c>
      <c r="L104" s="96"/>
    </row>
    <row r="105" spans="1:12" ht="9.75" customHeight="1">
      <c r="A105" s="72"/>
      <c r="B105" s="135"/>
      <c r="C105" s="136"/>
      <c r="D105" s="89" t="s">
        <v>71</v>
      </c>
      <c r="E105" s="73"/>
      <c r="F105" s="146"/>
      <c r="G105" s="74"/>
      <c r="H105" s="75"/>
      <c r="I105" s="81"/>
      <c r="J105" s="67">
        <f>IF(ISBLANK(E105),"",VLOOKUP(kaisu,[0]!jutaku,F105))</f>
      </c>
      <c r="K105" s="71">
        <f t="shared" si="4"/>
      </c>
      <c r="L105" s="96"/>
    </row>
    <row r="106" spans="1:12" ht="9.75" customHeight="1">
      <c r="A106" s="76"/>
      <c r="B106" s="137"/>
      <c r="C106" s="138"/>
      <c r="D106" s="90" t="s">
        <v>72</v>
      </c>
      <c r="E106" s="80"/>
      <c r="F106" s="148"/>
      <c r="G106" s="78"/>
      <c r="H106" s="79"/>
      <c r="I106" s="82">
        <f>IF(ISBLANK(E106),"",G106*H106)</f>
      </c>
      <c r="J106" s="69">
        <f>IF(ISBLANK(E106),"",VLOOKUP(kaisu,[0]!jutaku,F106))</f>
      </c>
      <c r="K106" s="70">
        <f t="shared" si="4"/>
      </c>
      <c r="L106" s="96"/>
    </row>
    <row r="107" spans="1:12" ht="9.75" customHeight="1">
      <c r="A107" s="72"/>
      <c r="B107" s="135">
        <f>IF(ISBLANK('添付(1)'!A24),"",IF('添付(1)'!A24="合計","",'添付(1)'!A24))</f>
      </c>
      <c r="C107" s="135">
        <f>IF(ISBLANK('添付(1)'!B24),"",IF('添付(1)'!B24="合計","",'添付(1)'!B24))</f>
      </c>
      <c r="D107" s="88" t="s">
        <v>50</v>
      </c>
      <c r="E107" s="73"/>
      <c r="F107" s="146"/>
      <c r="G107" s="74"/>
      <c r="H107" s="75"/>
      <c r="I107" s="81">
        <f>C107</f>
      </c>
      <c r="J107" s="67">
        <f>IF(ISBLANK(E107),"",VLOOKUP(kaisu,[0]!jutaku,F107))</f>
      </c>
      <c r="K107" s="71">
        <f t="shared" si="4"/>
      </c>
      <c r="L107" s="96"/>
    </row>
    <row r="108" spans="1:12" ht="9.75" customHeight="1">
      <c r="A108" s="72"/>
      <c r="B108" s="135"/>
      <c r="C108" s="136"/>
      <c r="D108" s="89" t="s">
        <v>48</v>
      </c>
      <c r="E108" s="73"/>
      <c r="F108" s="146"/>
      <c r="G108" s="74"/>
      <c r="H108" s="75"/>
      <c r="I108" s="81"/>
      <c r="J108" s="67">
        <f>IF(ISBLANK(E108),"",VLOOKUP(kaisu,[0]!jutaku,F108))</f>
      </c>
      <c r="K108" s="71">
        <f t="shared" si="4"/>
      </c>
      <c r="L108" s="96"/>
    </row>
    <row r="109" spans="1:12" ht="9.75" customHeight="1">
      <c r="A109" s="72"/>
      <c r="B109" s="135"/>
      <c r="C109" s="136"/>
      <c r="D109" s="89" t="s">
        <v>49</v>
      </c>
      <c r="E109" s="73"/>
      <c r="F109" s="146"/>
      <c r="G109" s="74"/>
      <c r="H109" s="75"/>
      <c r="I109" s="81">
        <f>C107</f>
      </c>
      <c r="J109" s="67">
        <f>IF(ISBLANK(E109),"",VLOOKUP(kaisu,[0]!jutaku,F109))</f>
      </c>
      <c r="K109" s="71">
        <f t="shared" si="4"/>
      </c>
      <c r="L109" s="96"/>
    </row>
    <row r="110" spans="1:12" ht="9.75" customHeight="1">
      <c r="A110" s="72"/>
      <c r="B110" s="135"/>
      <c r="C110" s="136"/>
      <c r="D110" s="89" t="s">
        <v>70</v>
      </c>
      <c r="E110" s="73"/>
      <c r="F110" s="146"/>
      <c r="G110" s="74"/>
      <c r="H110" s="75"/>
      <c r="I110" s="81">
        <f>IF(ISBLANK(E110),"",G110*H110)</f>
      </c>
      <c r="J110" s="67">
        <f>IF(ISBLANK(E110),"",VLOOKUP(kaisu,[0]!jutaku,F110))</f>
      </c>
      <c r="K110" s="71">
        <f t="shared" si="4"/>
      </c>
      <c r="L110" s="96"/>
    </row>
    <row r="111" spans="1:12" ht="9.75" customHeight="1">
      <c r="A111" s="72"/>
      <c r="B111" s="135"/>
      <c r="C111" s="136"/>
      <c r="D111" s="89"/>
      <c r="E111" s="73"/>
      <c r="F111" s="146"/>
      <c r="G111" s="74"/>
      <c r="H111" s="75"/>
      <c r="I111" s="81">
        <f>IF(ISBLANK(E111),"",G111*H111)</f>
      </c>
      <c r="J111" s="67">
        <f>IF(ISBLANK(E111),"",VLOOKUP(kaisu,[0]!jutaku,F111))</f>
      </c>
      <c r="K111" s="71">
        <f t="shared" si="4"/>
      </c>
      <c r="L111" s="96"/>
    </row>
    <row r="112" spans="1:12" ht="9.75" customHeight="1">
      <c r="A112" s="72"/>
      <c r="B112" s="135"/>
      <c r="C112" s="136"/>
      <c r="D112" s="89" t="s">
        <v>71</v>
      </c>
      <c r="E112" s="73"/>
      <c r="F112" s="146"/>
      <c r="G112" s="74"/>
      <c r="H112" s="75"/>
      <c r="I112" s="81"/>
      <c r="J112" s="67">
        <f>IF(ISBLANK(E112),"",VLOOKUP(kaisu,[0]!jutaku,F112))</f>
      </c>
      <c r="K112" s="71">
        <f t="shared" si="4"/>
      </c>
      <c r="L112" s="96"/>
    </row>
    <row r="113" spans="1:12" ht="9.75" customHeight="1">
      <c r="A113" s="76"/>
      <c r="B113" s="137"/>
      <c r="C113" s="138"/>
      <c r="D113" s="90" t="s">
        <v>72</v>
      </c>
      <c r="E113" s="80"/>
      <c r="F113" s="148"/>
      <c r="G113" s="78"/>
      <c r="H113" s="79"/>
      <c r="I113" s="82">
        <f>IF(ISBLANK(E113),"",G113*H113)</f>
      </c>
      <c r="J113" s="69">
        <f>IF(ISBLANK(E113),"",VLOOKUP(kaisu,[0]!jutaku,F113))</f>
      </c>
      <c r="K113" s="70">
        <f t="shared" si="4"/>
      </c>
      <c r="L113" s="96"/>
    </row>
    <row r="114" spans="1:12" ht="9.75" customHeight="1">
      <c r="A114" s="72"/>
      <c r="B114" s="135">
        <f>IF(ISBLANK('添付(1)'!A25),"",IF('添付(1)'!A25="合計","",'添付(1)'!A25))</f>
      </c>
      <c r="C114" s="135">
        <f>IF(ISBLANK('添付(1)'!B25),"",IF('添付(1)'!B25="合計","",'添付(1)'!B25))</f>
      </c>
      <c r="D114" s="88" t="s">
        <v>50</v>
      </c>
      <c r="E114" s="73"/>
      <c r="F114" s="146"/>
      <c r="G114" s="74"/>
      <c r="H114" s="75"/>
      <c r="I114" s="81">
        <f>C114</f>
      </c>
      <c r="J114" s="67">
        <f>IF(ISBLANK(E114),"",VLOOKUP(kaisu,[0]!jutaku,F114))</f>
      </c>
      <c r="K114" s="71">
        <f t="shared" si="4"/>
      </c>
      <c r="L114" s="96"/>
    </row>
    <row r="115" spans="1:12" ht="9.75" customHeight="1">
      <c r="A115" s="72"/>
      <c r="B115" s="135"/>
      <c r="C115" s="136"/>
      <c r="D115" s="89" t="s">
        <v>48</v>
      </c>
      <c r="E115" s="73"/>
      <c r="F115" s="146"/>
      <c r="G115" s="74"/>
      <c r="H115" s="75"/>
      <c r="I115" s="81"/>
      <c r="J115" s="67">
        <f>IF(ISBLANK(E115),"",VLOOKUP(kaisu,[0]!jutaku,F115))</f>
      </c>
      <c r="K115" s="71">
        <f t="shared" si="4"/>
      </c>
      <c r="L115" s="96"/>
    </row>
    <row r="116" spans="1:12" ht="9.75" customHeight="1">
      <c r="A116" s="72"/>
      <c r="B116" s="135"/>
      <c r="C116" s="136"/>
      <c r="D116" s="89" t="s">
        <v>49</v>
      </c>
      <c r="E116" s="73"/>
      <c r="F116" s="146"/>
      <c r="G116" s="74"/>
      <c r="H116" s="75"/>
      <c r="I116" s="81">
        <f>C114</f>
      </c>
      <c r="J116" s="67">
        <f>IF(ISBLANK(E116),"",VLOOKUP(kaisu,[0]!jutaku,F116))</f>
      </c>
      <c r="K116" s="71">
        <f t="shared" si="4"/>
      </c>
      <c r="L116" s="96"/>
    </row>
    <row r="117" spans="1:12" ht="9.75" customHeight="1">
      <c r="A117" s="72"/>
      <c r="B117" s="135"/>
      <c r="C117" s="136"/>
      <c r="D117" s="89" t="s">
        <v>70</v>
      </c>
      <c r="E117" s="73"/>
      <c r="F117" s="146"/>
      <c r="G117" s="74"/>
      <c r="H117" s="75"/>
      <c r="I117" s="81">
        <f>IF(ISBLANK(E117),"",G117*H117)</f>
      </c>
      <c r="J117" s="67">
        <f>IF(ISBLANK(E117),"",VLOOKUP(kaisu,[0]!jutaku,F117))</f>
      </c>
      <c r="K117" s="71">
        <f t="shared" si="4"/>
      </c>
      <c r="L117" s="96"/>
    </row>
    <row r="118" spans="1:12" ht="9.75" customHeight="1">
      <c r="A118" s="72"/>
      <c r="B118" s="135"/>
      <c r="C118" s="136"/>
      <c r="D118" s="89"/>
      <c r="E118" s="73"/>
      <c r="F118" s="146"/>
      <c r="G118" s="74"/>
      <c r="H118" s="75"/>
      <c r="I118" s="81">
        <f>IF(ISBLANK(E118),"",G118*H118)</f>
      </c>
      <c r="J118" s="67">
        <f>IF(ISBLANK(E118),"",VLOOKUP(kaisu,[0]!jutaku,F118))</f>
      </c>
      <c r="K118" s="71">
        <f t="shared" si="4"/>
      </c>
      <c r="L118" s="96"/>
    </row>
    <row r="119" spans="1:12" ht="9.75" customHeight="1">
      <c r="A119" s="72"/>
      <c r="B119" s="135"/>
      <c r="C119" s="136"/>
      <c r="D119" s="89" t="s">
        <v>71</v>
      </c>
      <c r="E119" s="73"/>
      <c r="F119" s="146"/>
      <c r="G119" s="74"/>
      <c r="H119" s="75"/>
      <c r="I119" s="81"/>
      <c r="J119" s="67">
        <f>IF(ISBLANK(E119),"",VLOOKUP(kaisu,[0]!jutaku,F119))</f>
      </c>
      <c r="K119" s="71">
        <f t="shared" si="4"/>
      </c>
      <c r="L119" s="96"/>
    </row>
    <row r="120" spans="1:12" ht="9.75" customHeight="1">
      <c r="A120" s="76"/>
      <c r="B120" s="137"/>
      <c r="C120" s="138"/>
      <c r="D120" s="90" t="s">
        <v>72</v>
      </c>
      <c r="E120" s="80"/>
      <c r="F120" s="148"/>
      <c r="G120" s="78"/>
      <c r="H120" s="79"/>
      <c r="I120" s="82">
        <f>IF(ISBLANK(E120),"",G120*H120)</f>
      </c>
      <c r="J120" s="69">
        <f>IF(ISBLANK(E120),"",VLOOKUP(kaisu,[0]!jutaku,F120))</f>
      </c>
      <c r="K120" s="70">
        <f t="shared" si="4"/>
      </c>
      <c r="L120" s="96"/>
    </row>
    <row r="121" spans="1:12" ht="9.75" customHeight="1">
      <c r="A121" s="72"/>
      <c r="B121" s="135">
        <f>IF(ISBLANK('添付(1)'!A26),"",IF('添付(1)'!A26="合計","",'添付(1)'!A26))</f>
      </c>
      <c r="C121" s="135">
        <f>IF(ISBLANK('添付(1)'!B26),"",IF('添付(1)'!B26="合計","",'添付(1)'!B26))</f>
      </c>
      <c r="D121" s="88" t="s">
        <v>50</v>
      </c>
      <c r="E121" s="73"/>
      <c r="F121" s="146"/>
      <c r="G121" s="74"/>
      <c r="H121" s="75"/>
      <c r="I121" s="81">
        <f>C121</f>
      </c>
      <c r="J121" s="67">
        <f>IF(ISBLANK(E121),"",VLOOKUP(kaisu,[0]!jutaku,F121))</f>
      </c>
      <c r="K121" s="71">
        <f t="shared" si="4"/>
      </c>
      <c r="L121" s="96"/>
    </row>
    <row r="122" spans="1:12" ht="9.75" customHeight="1">
      <c r="A122" s="72"/>
      <c r="B122" s="135"/>
      <c r="C122" s="136"/>
      <c r="D122" s="89" t="s">
        <v>48</v>
      </c>
      <c r="E122" s="73"/>
      <c r="F122" s="146"/>
      <c r="G122" s="74"/>
      <c r="H122" s="75"/>
      <c r="I122" s="81"/>
      <c r="J122" s="67">
        <f>IF(ISBLANK(E122),"",VLOOKUP(kaisu,[0]!jutaku,F122))</f>
      </c>
      <c r="K122" s="71">
        <f t="shared" si="4"/>
      </c>
      <c r="L122" s="96"/>
    </row>
    <row r="123" spans="1:12" ht="9.75" customHeight="1">
      <c r="A123" s="72"/>
      <c r="B123" s="135"/>
      <c r="C123" s="136"/>
      <c r="D123" s="89" t="s">
        <v>49</v>
      </c>
      <c r="E123" s="73"/>
      <c r="F123" s="146"/>
      <c r="G123" s="74"/>
      <c r="H123" s="75"/>
      <c r="I123" s="81">
        <f>C121</f>
      </c>
      <c r="J123" s="67">
        <f>IF(ISBLANK(E123),"",VLOOKUP(kaisu,[0]!jutaku,F123))</f>
      </c>
      <c r="K123" s="71">
        <f t="shared" si="4"/>
      </c>
      <c r="L123" s="96"/>
    </row>
    <row r="124" spans="1:12" ht="9.75" customHeight="1">
      <c r="A124" s="72"/>
      <c r="B124" s="135"/>
      <c r="C124" s="136"/>
      <c r="D124" s="89" t="s">
        <v>70</v>
      </c>
      <c r="E124" s="73"/>
      <c r="F124" s="146"/>
      <c r="G124" s="74"/>
      <c r="H124" s="75"/>
      <c r="I124" s="81">
        <f>IF(ISBLANK(E124),"",G124*H124)</f>
      </c>
      <c r="J124" s="67">
        <f>IF(ISBLANK(E124),"",VLOOKUP(kaisu,[0]!jutaku,F124))</f>
      </c>
      <c r="K124" s="71">
        <f t="shared" si="4"/>
      </c>
      <c r="L124" s="96"/>
    </row>
    <row r="125" spans="1:12" ht="9.75" customHeight="1">
      <c r="A125" s="72"/>
      <c r="B125" s="135"/>
      <c r="C125" s="136"/>
      <c r="D125" s="89"/>
      <c r="E125" s="73"/>
      <c r="F125" s="146"/>
      <c r="G125" s="74"/>
      <c r="H125" s="75"/>
      <c r="I125" s="81">
        <f>IF(ISBLANK(E125),"",G125*H125)</f>
      </c>
      <c r="J125" s="67">
        <f>IF(ISBLANK(E125),"",VLOOKUP(kaisu,[0]!jutaku,F125))</f>
      </c>
      <c r="K125" s="71">
        <f t="shared" si="4"/>
      </c>
      <c r="L125" s="96"/>
    </row>
    <row r="126" spans="1:12" ht="9.75" customHeight="1">
      <c r="A126" s="72"/>
      <c r="B126" s="135"/>
      <c r="C126" s="136"/>
      <c r="D126" s="89" t="s">
        <v>71</v>
      </c>
      <c r="E126" s="73"/>
      <c r="F126" s="146"/>
      <c r="G126" s="74"/>
      <c r="H126" s="75"/>
      <c r="I126" s="81"/>
      <c r="J126" s="67">
        <f>IF(ISBLANK(E126),"",VLOOKUP(kaisu,[0]!jutaku,F126))</f>
      </c>
      <c r="K126" s="71">
        <f t="shared" si="4"/>
      </c>
      <c r="L126" s="96"/>
    </row>
    <row r="127" spans="1:12" ht="9.75" customHeight="1">
      <c r="A127" s="76"/>
      <c r="B127" s="137"/>
      <c r="C127" s="138"/>
      <c r="D127" s="90" t="s">
        <v>72</v>
      </c>
      <c r="E127" s="80"/>
      <c r="F127" s="148"/>
      <c r="G127" s="78"/>
      <c r="H127" s="79"/>
      <c r="I127" s="82">
        <f>IF(ISBLANK(E127),"",G127*H127)</f>
      </c>
      <c r="J127" s="69">
        <f>IF(ISBLANK(E127),"",VLOOKUP(kaisu,[0]!jutaku,F127))</f>
      </c>
      <c r="K127" s="70">
        <f t="shared" si="4"/>
      </c>
      <c r="L127" s="96"/>
    </row>
    <row r="128" spans="1:12" ht="9.75" customHeight="1">
      <c r="A128" s="72"/>
      <c r="B128" s="135">
        <f>IF(ISBLANK('添付(1)'!A27),"",IF('添付(1)'!A27="合計","",'添付(1)'!A27))</f>
      </c>
      <c r="C128" s="135">
        <f>IF(ISBLANK('添付(1)'!B27),"",IF('添付(1)'!B27="合計","",'添付(1)'!B27))</f>
      </c>
      <c r="D128" s="88" t="s">
        <v>50</v>
      </c>
      <c r="E128" s="73"/>
      <c r="F128" s="146"/>
      <c r="G128" s="74"/>
      <c r="H128" s="75"/>
      <c r="I128" s="81">
        <f>C128</f>
      </c>
      <c r="J128" s="67">
        <f>IF(ISBLANK(E128),"",VLOOKUP(kaisu,[0]!jutaku,F128))</f>
      </c>
      <c r="K128" s="71">
        <f t="shared" si="4"/>
      </c>
      <c r="L128" s="96"/>
    </row>
    <row r="129" spans="1:12" ht="9.75" customHeight="1">
      <c r="A129" s="72"/>
      <c r="B129" s="135"/>
      <c r="C129" s="136"/>
      <c r="D129" s="89" t="s">
        <v>48</v>
      </c>
      <c r="E129" s="73"/>
      <c r="F129" s="146"/>
      <c r="G129" s="74"/>
      <c r="H129" s="75"/>
      <c r="I129" s="81"/>
      <c r="J129" s="67">
        <f>IF(ISBLANK(E129),"",VLOOKUP(kaisu,[0]!jutaku,F129))</f>
      </c>
      <c r="K129" s="71">
        <f t="shared" si="4"/>
      </c>
      <c r="L129" s="96"/>
    </row>
    <row r="130" spans="1:12" ht="9.75" customHeight="1">
      <c r="A130" s="72"/>
      <c r="B130" s="135"/>
      <c r="C130" s="136"/>
      <c r="D130" s="89" t="s">
        <v>49</v>
      </c>
      <c r="E130" s="73"/>
      <c r="F130" s="146"/>
      <c r="G130" s="74"/>
      <c r="H130" s="75"/>
      <c r="I130" s="81">
        <f>C128</f>
      </c>
      <c r="J130" s="67">
        <f>IF(ISBLANK(E130),"",VLOOKUP(kaisu,[0]!jutaku,F130))</f>
      </c>
      <c r="K130" s="71">
        <f t="shared" si="4"/>
      </c>
      <c r="L130" s="96"/>
    </row>
    <row r="131" spans="1:12" ht="9.75" customHeight="1">
      <c r="A131" s="72"/>
      <c r="B131" s="135"/>
      <c r="C131" s="136"/>
      <c r="D131" s="89" t="s">
        <v>70</v>
      </c>
      <c r="E131" s="73"/>
      <c r="F131" s="146"/>
      <c r="G131" s="74"/>
      <c r="H131" s="75"/>
      <c r="I131" s="81">
        <f>IF(ISBLANK(E131),"",G131*H131)</f>
      </c>
      <c r="J131" s="67">
        <f>IF(ISBLANK(E131),"",VLOOKUP(kaisu,[0]!jutaku,F131))</f>
      </c>
      <c r="K131" s="71">
        <f t="shared" si="4"/>
      </c>
      <c r="L131" s="96"/>
    </row>
    <row r="132" spans="1:12" ht="9.75" customHeight="1">
      <c r="A132" s="72"/>
      <c r="B132" s="135"/>
      <c r="C132" s="136"/>
      <c r="D132" s="89"/>
      <c r="E132" s="73"/>
      <c r="F132" s="146"/>
      <c r="G132" s="74"/>
      <c r="H132" s="75"/>
      <c r="I132" s="81">
        <f>IF(ISBLANK(E132),"",G132*H132)</f>
      </c>
      <c r="J132" s="67">
        <f>IF(ISBLANK(E132),"",VLOOKUP(kaisu,[0]!jutaku,F132))</f>
      </c>
      <c r="K132" s="71">
        <f t="shared" si="4"/>
      </c>
      <c r="L132" s="96"/>
    </row>
    <row r="133" spans="1:12" ht="9.75" customHeight="1">
      <c r="A133" s="72"/>
      <c r="B133" s="135"/>
      <c r="C133" s="136"/>
      <c r="D133" s="89" t="s">
        <v>71</v>
      </c>
      <c r="E133" s="73"/>
      <c r="F133" s="146"/>
      <c r="G133" s="74"/>
      <c r="H133" s="75"/>
      <c r="I133" s="81"/>
      <c r="J133" s="67">
        <f>IF(ISBLANK(E133),"",VLOOKUP(kaisu,[0]!jutaku,F133))</f>
      </c>
      <c r="K133" s="71">
        <f t="shared" si="4"/>
      </c>
      <c r="L133" s="96"/>
    </row>
    <row r="134" spans="1:12" ht="9.75" customHeight="1">
      <c r="A134" s="76"/>
      <c r="B134" s="137"/>
      <c r="C134" s="138"/>
      <c r="D134" s="90" t="s">
        <v>72</v>
      </c>
      <c r="E134" s="80"/>
      <c r="F134" s="148"/>
      <c r="G134" s="78"/>
      <c r="H134" s="79"/>
      <c r="I134" s="82">
        <f>IF(ISBLANK(E134),"",G134*H134)</f>
      </c>
      <c r="J134" s="69">
        <f>IF(ISBLANK(E134),"",VLOOKUP(kaisu,[0]!jutaku,F134))</f>
      </c>
      <c r="K134" s="70">
        <f t="shared" si="4"/>
      </c>
      <c r="L134" s="96"/>
    </row>
    <row r="135" spans="1:12" ht="9.75" customHeight="1">
      <c r="A135" s="72"/>
      <c r="B135" s="135">
        <f>IF(ISBLANK('添付(1)'!A28),"",IF('添付(1)'!A28="合計","",'添付(1)'!A28))</f>
      </c>
      <c r="C135" s="135">
        <f>IF(ISBLANK('添付(1)'!B28),"",IF('添付(1)'!B28="合計","",'添付(1)'!B28))</f>
      </c>
      <c r="D135" s="88" t="s">
        <v>50</v>
      </c>
      <c r="E135" s="73"/>
      <c r="F135" s="146"/>
      <c r="G135" s="74"/>
      <c r="H135" s="75"/>
      <c r="I135" s="81">
        <f>C135</f>
      </c>
      <c r="J135" s="67">
        <f>IF(ISBLANK(E135),"",VLOOKUP(kaisu,[0]!jutaku,F135))</f>
      </c>
      <c r="K135" s="71">
        <f t="shared" si="4"/>
      </c>
      <c r="L135" s="96"/>
    </row>
    <row r="136" spans="1:12" ht="9.75" customHeight="1">
      <c r="A136" s="72"/>
      <c r="B136" s="135"/>
      <c r="C136" s="136"/>
      <c r="D136" s="89" t="s">
        <v>48</v>
      </c>
      <c r="E136" s="73"/>
      <c r="F136" s="146"/>
      <c r="G136" s="74"/>
      <c r="H136" s="75"/>
      <c r="I136" s="81"/>
      <c r="J136" s="67">
        <f>IF(ISBLANK(E136),"",VLOOKUP(kaisu,[0]!jutaku,F136))</f>
      </c>
      <c r="K136" s="71">
        <f t="shared" si="4"/>
      </c>
      <c r="L136" s="96"/>
    </row>
    <row r="137" spans="1:12" ht="9.75" customHeight="1">
      <c r="A137" s="72"/>
      <c r="B137" s="135"/>
      <c r="C137" s="136"/>
      <c r="D137" s="89" t="s">
        <v>49</v>
      </c>
      <c r="E137" s="73"/>
      <c r="F137" s="146"/>
      <c r="G137" s="74"/>
      <c r="H137" s="75"/>
      <c r="I137" s="81">
        <f>C135</f>
      </c>
      <c r="J137" s="67">
        <f>IF(ISBLANK(E137),"",VLOOKUP(kaisu,[0]!jutaku,F137))</f>
      </c>
      <c r="K137" s="71">
        <f t="shared" si="4"/>
      </c>
      <c r="L137" s="96"/>
    </row>
    <row r="138" spans="1:12" ht="9.75" customHeight="1">
      <c r="A138" s="72"/>
      <c r="B138" s="135"/>
      <c r="C138" s="136"/>
      <c r="D138" s="89" t="s">
        <v>70</v>
      </c>
      <c r="E138" s="73"/>
      <c r="F138" s="146"/>
      <c r="G138" s="74"/>
      <c r="H138" s="75"/>
      <c r="I138" s="81">
        <f>IF(ISBLANK(E138),"",G138*H138)</f>
      </c>
      <c r="J138" s="67">
        <f>IF(ISBLANK(E138),"",VLOOKUP(kaisu,[0]!jutaku,F138))</f>
      </c>
      <c r="K138" s="71">
        <f t="shared" si="4"/>
      </c>
      <c r="L138" s="96"/>
    </row>
    <row r="139" spans="1:12" ht="9.75" customHeight="1">
      <c r="A139" s="72"/>
      <c r="B139" s="135"/>
      <c r="C139" s="136"/>
      <c r="D139" s="89"/>
      <c r="E139" s="73"/>
      <c r="F139" s="146"/>
      <c r="G139" s="74"/>
      <c r="H139" s="75"/>
      <c r="I139" s="81">
        <f>IF(ISBLANK(E139),"",G139*H139)</f>
      </c>
      <c r="J139" s="67">
        <f>IF(ISBLANK(E139),"",VLOOKUP(kaisu,[0]!jutaku,F139))</f>
      </c>
      <c r="K139" s="71">
        <f t="shared" si="4"/>
      </c>
      <c r="L139" s="96"/>
    </row>
    <row r="140" spans="1:12" ht="9.75" customHeight="1">
      <c r="A140" s="72"/>
      <c r="B140" s="135"/>
      <c r="C140" s="136"/>
      <c r="D140" s="89" t="s">
        <v>71</v>
      </c>
      <c r="E140" s="73"/>
      <c r="F140" s="146"/>
      <c r="G140" s="74"/>
      <c r="H140" s="75"/>
      <c r="I140" s="81"/>
      <c r="J140" s="67">
        <f>IF(ISBLANK(E140),"",VLOOKUP(kaisu,[0]!jutaku,F140))</f>
      </c>
      <c r="K140" s="71">
        <f t="shared" si="4"/>
      </c>
      <c r="L140" s="96"/>
    </row>
    <row r="141" spans="1:12" ht="9.75" customHeight="1">
      <c r="A141" s="76"/>
      <c r="B141" s="137"/>
      <c r="C141" s="138"/>
      <c r="D141" s="90" t="s">
        <v>72</v>
      </c>
      <c r="E141" s="80"/>
      <c r="F141" s="148"/>
      <c r="G141" s="78"/>
      <c r="H141" s="79"/>
      <c r="I141" s="82">
        <f>IF(ISBLANK(E141),"",G141*H141)</f>
      </c>
      <c r="J141" s="69">
        <f>IF(ISBLANK(E141),"",VLOOKUP(kaisu,[0]!jutaku,F141))</f>
      </c>
      <c r="K141" s="70">
        <f t="shared" si="4"/>
      </c>
      <c r="L141" s="96"/>
    </row>
    <row r="142" spans="1:12" ht="9.75" customHeight="1">
      <c r="A142" s="72"/>
      <c r="B142" s="135">
        <f>IF(ISBLANK('添付(1)'!A29),"",IF('添付(1)'!A29="合計","",'添付(1)'!A29))</f>
      </c>
      <c r="C142" s="135">
        <f>IF(ISBLANK('添付(1)'!B29),"",IF('添付(1)'!B29="合計","",'添付(1)'!B29))</f>
      </c>
      <c r="D142" s="88" t="s">
        <v>50</v>
      </c>
      <c r="E142" s="73"/>
      <c r="F142" s="146"/>
      <c r="G142" s="74"/>
      <c r="H142" s="75"/>
      <c r="I142" s="81">
        <f>C142</f>
      </c>
      <c r="J142" s="67">
        <f>IF(ISBLANK(E142),"",VLOOKUP(kaisu,[0]!jutaku,F142))</f>
      </c>
      <c r="K142" s="71">
        <f t="shared" si="4"/>
      </c>
      <c r="L142" s="96"/>
    </row>
    <row r="143" spans="1:12" ht="9.75" customHeight="1">
      <c r="A143" s="72"/>
      <c r="B143" s="135"/>
      <c r="C143" s="136"/>
      <c r="D143" s="89" t="s">
        <v>48</v>
      </c>
      <c r="E143" s="73"/>
      <c r="F143" s="146"/>
      <c r="G143" s="74"/>
      <c r="H143" s="75"/>
      <c r="I143" s="81"/>
      <c r="J143" s="67">
        <f>IF(ISBLANK(E143),"",VLOOKUP(kaisu,[0]!jutaku,F143))</f>
      </c>
      <c r="K143" s="71">
        <f t="shared" si="4"/>
      </c>
      <c r="L143" s="96"/>
    </row>
    <row r="144" spans="1:12" ht="9.75" customHeight="1">
      <c r="A144" s="72"/>
      <c r="B144" s="135"/>
      <c r="C144" s="136"/>
      <c r="D144" s="89" t="s">
        <v>49</v>
      </c>
      <c r="E144" s="73"/>
      <c r="F144" s="146"/>
      <c r="G144" s="74"/>
      <c r="H144" s="75"/>
      <c r="I144" s="81">
        <f>C142</f>
      </c>
      <c r="J144" s="67">
        <f>IF(ISBLANK(E144),"",VLOOKUP(kaisu,[0]!jutaku,F144))</f>
      </c>
      <c r="K144" s="71">
        <f t="shared" si="4"/>
      </c>
      <c r="L144" s="96"/>
    </row>
    <row r="145" spans="1:12" ht="9.75" customHeight="1">
      <c r="A145" s="72"/>
      <c r="B145" s="135"/>
      <c r="C145" s="136"/>
      <c r="D145" s="89" t="s">
        <v>70</v>
      </c>
      <c r="E145" s="73"/>
      <c r="F145" s="146"/>
      <c r="G145" s="74"/>
      <c r="H145" s="75"/>
      <c r="I145" s="81">
        <f>IF(ISBLANK(E145),"",G145*H145)</f>
      </c>
      <c r="J145" s="67">
        <f>IF(ISBLANK(E145),"",VLOOKUP(kaisu,[0]!jutaku,F145))</f>
      </c>
      <c r="K145" s="71">
        <f t="shared" si="4"/>
      </c>
      <c r="L145" s="96"/>
    </row>
    <row r="146" spans="1:12" ht="9.75" customHeight="1">
      <c r="A146" s="72"/>
      <c r="B146" s="135"/>
      <c r="C146" s="136"/>
      <c r="D146" s="89"/>
      <c r="E146" s="73"/>
      <c r="F146" s="146"/>
      <c r="G146" s="74"/>
      <c r="H146" s="75"/>
      <c r="I146" s="81">
        <f>IF(ISBLANK(E146),"",G146*H146)</f>
      </c>
      <c r="J146" s="67">
        <f>IF(ISBLANK(E146),"",VLOOKUP(kaisu,[0]!jutaku,F146))</f>
      </c>
      <c r="K146" s="71">
        <f t="shared" si="4"/>
      </c>
      <c r="L146" s="96"/>
    </row>
    <row r="147" spans="1:12" ht="9.75" customHeight="1">
      <c r="A147" s="72"/>
      <c r="B147" s="135"/>
      <c r="C147" s="136"/>
      <c r="D147" s="89" t="s">
        <v>71</v>
      </c>
      <c r="E147" s="73"/>
      <c r="F147" s="146"/>
      <c r="G147" s="74"/>
      <c r="H147" s="75"/>
      <c r="I147" s="81"/>
      <c r="J147" s="67">
        <f>IF(ISBLANK(E147),"",VLOOKUP(kaisu,[0]!jutaku,F147))</f>
      </c>
      <c r="K147" s="71">
        <f t="shared" si="4"/>
      </c>
      <c r="L147" s="96"/>
    </row>
    <row r="148" spans="1:12" ht="9.75" customHeight="1">
      <c r="A148" s="76"/>
      <c r="B148" s="137"/>
      <c r="C148" s="138"/>
      <c r="D148" s="90" t="s">
        <v>72</v>
      </c>
      <c r="E148" s="80"/>
      <c r="F148" s="148"/>
      <c r="G148" s="78"/>
      <c r="H148" s="79"/>
      <c r="I148" s="82">
        <f>IF(ISBLANK(E148),"",G148*H148)</f>
      </c>
      <c r="J148" s="69">
        <f>IF(ISBLANK(E148),"",VLOOKUP(kaisu,[0]!jutaku,F148))</f>
      </c>
      <c r="K148" s="70">
        <f t="shared" si="4"/>
      </c>
      <c r="L148" s="96"/>
    </row>
    <row r="149" spans="1:12" ht="9.75" customHeight="1">
      <c r="A149" s="72"/>
      <c r="B149" s="135">
        <f>IF(ISBLANK('添付(1)'!A30),"",IF('添付(1)'!A30="合計","",'添付(1)'!A30))</f>
      </c>
      <c r="C149" s="135">
        <f>IF(ISBLANK('添付(1)'!B82),"",IF('添付(1)'!B82="合計","",'添付(1)'!B82))</f>
      </c>
      <c r="D149" s="88" t="s">
        <v>50</v>
      </c>
      <c r="E149" s="73"/>
      <c r="F149" s="146"/>
      <c r="G149" s="74"/>
      <c r="H149" s="75"/>
      <c r="I149" s="81">
        <f>C149</f>
      </c>
      <c r="J149" s="67">
        <f>IF(ISBLANK(E149),"",VLOOKUP(kaisu,[0]!jutaku,F149))</f>
      </c>
      <c r="K149" s="71">
        <f t="shared" si="4"/>
      </c>
      <c r="L149" s="96"/>
    </row>
    <row r="150" spans="1:12" ht="9.75" customHeight="1">
      <c r="A150" s="72"/>
      <c r="B150" s="135"/>
      <c r="C150" s="136"/>
      <c r="D150" s="89" t="s">
        <v>48</v>
      </c>
      <c r="E150" s="73"/>
      <c r="F150" s="146"/>
      <c r="G150" s="74"/>
      <c r="H150" s="75"/>
      <c r="I150" s="81"/>
      <c r="J150" s="67">
        <f>IF(ISBLANK(E150),"",VLOOKUP(kaisu,[0]!jutaku,F150))</f>
      </c>
      <c r="K150" s="71">
        <f t="shared" si="4"/>
      </c>
      <c r="L150" s="96"/>
    </row>
    <row r="151" spans="1:12" ht="9.75" customHeight="1">
      <c r="A151" s="72"/>
      <c r="B151" s="135"/>
      <c r="C151" s="136"/>
      <c r="D151" s="89" t="s">
        <v>49</v>
      </c>
      <c r="E151" s="73"/>
      <c r="F151" s="146"/>
      <c r="G151" s="74"/>
      <c r="H151" s="75"/>
      <c r="I151" s="81">
        <f>C149</f>
      </c>
      <c r="J151" s="67">
        <f>IF(ISBLANK(E151),"",VLOOKUP(kaisu,[0]!jutaku,F151))</f>
      </c>
      <c r="K151" s="71">
        <f t="shared" si="4"/>
      </c>
      <c r="L151" s="96"/>
    </row>
    <row r="152" spans="1:12" ht="9.75" customHeight="1">
      <c r="A152" s="72"/>
      <c r="B152" s="135"/>
      <c r="C152" s="136"/>
      <c r="D152" s="89" t="s">
        <v>70</v>
      </c>
      <c r="E152" s="73"/>
      <c r="F152" s="146"/>
      <c r="G152" s="74"/>
      <c r="H152" s="75"/>
      <c r="I152" s="81">
        <f>IF(ISBLANK(E152),"",G152*H152)</f>
      </c>
      <c r="J152" s="67">
        <f>IF(ISBLANK(E152),"",VLOOKUP(kaisu,[0]!jutaku,F152))</f>
      </c>
      <c r="K152" s="71">
        <f t="shared" si="4"/>
      </c>
      <c r="L152" s="96"/>
    </row>
    <row r="153" spans="1:12" ht="9.75" customHeight="1">
      <c r="A153" s="72"/>
      <c r="B153" s="135"/>
      <c r="C153" s="136"/>
      <c r="D153" s="89"/>
      <c r="E153" s="73"/>
      <c r="F153" s="146"/>
      <c r="G153" s="74"/>
      <c r="H153" s="75"/>
      <c r="I153" s="81">
        <f>IF(ISBLANK(E153),"",G153*H153)</f>
      </c>
      <c r="J153" s="67">
        <f>IF(ISBLANK(E153),"",VLOOKUP(kaisu,[0]!jutaku,F153))</f>
      </c>
      <c r="K153" s="71">
        <f t="shared" si="4"/>
      </c>
      <c r="L153" s="96"/>
    </row>
    <row r="154" spans="1:12" ht="9.75" customHeight="1">
      <c r="A154" s="72"/>
      <c r="B154" s="135"/>
      <c r="C154" s="136"/>
      <c r="D154" s="89" t="s">
        <v>71</v>
      </c>
      <c r="E154" s="73"/>
      <c r="F154" s="146"/>
      <c r="G154" s="74"/>
      <c r="H154" s="75"/>
      <c r="I154" s="81"/>
      <c r="J154" s="67">
        <f>IF(ISBLANK(E154),"",VLOOKUP(kaisu,[0]!jutaku,F154))</f>
      </c>
      <c r="K154" s="71">
        <f t="shared" si="4"/>
      </c>
      <c r="L154" s="96"/>
    </row>
    <row r="155" spans="1:12" ht="9.75" customHeight="1" thickBot="1">
      <c r="A155" s="76"/>
      <c r="B155" s="137"/>
      <c r="C155" s="138"/>
      <c r="D155" s="90" t="s">
        <v>72</v>
      </c>
      <c r="E155" s="80"/>
      <c r="F155" s="148"/>
      <c r="G155" s="78"/>
      <c r="H155" s="79"/>
      <c r="I155" s="82">
        <f>IF(ISBLANK(E155),"",G155*H155)</f>
      </c>
      <c r="J155" s="69">
        <f>IF(ISBLANK(E155),"",VLOOKUP(kaisu,[0]!jutaku,F155))</f>
      </c>
      <c r="K155" s="70">
        <f t="shared" si="4"/>
      </c>
      <c r="L155" s="96"/>
    </row>
    <row r="156" spans="1:12" ht="22.5" customHeight="1" thickBot="1" thickTop="1">
      <c r="A156" s="123"/>
      <c r="B156" s="139" t="s">
        <v>51</v>
      </c>
      <c r="C156" s="140">
        <f>SUM(C11:C155)</f>
        <v>0</v>
      </c>
      <c r="D156" s="91"/>
      <c r="E156" s="50"/>
      <c r="F156" s="60"/>
      <c r="G156" s="50"/>
      <c r="H156" s="50"/>
      <c r="I156" s="51"/>
      <c r="J156" s="124"/>
      <c r="K156" s="125">
        <f>SUM(K11:K155)</f>
        <v>0</v>
      </c>
      <c r="L156" s="126" t="str">
        <f>IF(K156&lt;C156,"OK","NG")</f>
        <v>NG</v>
      </c>
    </row>
  </sheetData>
  <sheetProtection sheet="1" objects="1" scenarios="1"/>
  <mergeCells count="24">
    <mergeCell ref="L8:L10"/>
    <mergeCell ref="A8:A10"/>
    <mergeCell ref="B8:B10"/>
    <mergeCell ref="E8:E10"/>
    <mergeCell ref="F8:F10"/>
    <mergeCell ref="C8:C10"/>
    <mergeCell ref="G8:I8"/>
    <mergeCell ref="J8:J10"/>
    <mergeCell ref="K8:K10"/>
    <mergeCell ref="I9:I10"/>
    <mergeCell ref="G9:G10"/>
    <mergeCell ref="H9:H10"/>
    <mergeCell ref="A83:A85"/>
    <mergeCell ref="B83:B85"/>
    <mergeCell ref="C83:C85"/>
    <mergeCell ref="E83:E85"/>
    <mergeCell ref="F83:F85"/>
    <mergeCell ref="G83:I83"/>
    <mergeCell ref="J83:J85"/>
    <mergeCell ref="K83:K85"/>
    <mergeCell ref="L83:L85"/>
    <mergeCell ref="G84:G85"/>
    <mergeCell ref="H84:H85"/>
    <mergeCell ref="I84:I85"/>
  </mergeCells>
  <printOptions/>
  <pageMargins left="0.7874015748031497" right="0.3937007874015748" top="0.3937007874015748" bottom="0.1968503937007874" header="0.35433070866141736" footer="0.31496062992125984"/>
  <pageSetup horizontalDpi="600" verticalDpi="600" orientation="portrait" paperSize="9" r:id="rId3"/>
  <headerFooter alignWithMargins="0">
    <oddHeader>&amp;R&amp;10添付(3)</oddHeader>
    <oddFooter>&amp;R株式会社 ジェイネット</oddFooter>
  </headerFooter>
  <rowBreaks count="1" manualBreakCount="1">
    <brk id="8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D11"/>
  <sheetViews>
    <sheetView zoomScalePageLayoutView="0" workbookViewId="0" topLeftCell="A1">
      <selection activeCell="C31" sqref="C31"/>
    </sheetView>
  </sheetViews>
  <sheetFormatPr defaultColWidth="9.00390625" defaultRowHeight="13.5"/>
  <cols>
    <col min="1" max="16384" width="9.00390625" style="52" customWidth="1"/>
  </cols>
  <sheetData>
    <row r="1" ht="13.5">
      <c r="A1" s="52" t="s">
        <v>42</v>
      </c>
    </row>
    <row r="2" ht="13.5">
      <c r="A2" s="52" t="s">
        <v>52</v>
      </c>
    </row>
    <row r="3" spans="1:4" ht="13.5">
      <c r="A3" s="52" t="s">
        <v>53</v>
      </c>
      <c r="B3" s="52" t="s">
        <v>54</v>
      </c>
      <c r="C3" s="52" t="s">
        <v>55</v>
      </c>
      <c r="D3" s="52" t="s">
        <v>56</v>
      </c>
    </row>
    <row r="4" spans="1:4" ht="13.5">
      <c r="A4" s="52">
        <v>0.5</v>
      </c>
      <c r="B4" s="52">
        <v>2.8</v>
      </c>
      <c r="C4" s="52">
        <v>0.5</v>
      </c>
      <c r="D4" s="52">
        <v>0</v>
      </c>
    </row>
    <row r="5" spans="1:4" ht="13.5">
      <c r="A5" s="52">
        <v>0.7</v>
      </c>
      <c r="B5" s="52">
        <v>1.2</v>
      </c>
      <c r="C5" s="52">
        <v>0.2</v>
      </c>
      <c r="D5" s="52">
        <v>0</v>
      </c>
    </row>
    <row r="7" ht="13.5">
      <c r="A7" s="52" t="s">
        <v>57</v>
      </c>
    </row>
    <row r="8" spans="1:4" ht="13.5">
      <c r="A8" s="52" t="s">
        <v>53</v>
      </c>
      <c r="B8" s="52" t="s">
        <v>54</v>
      </c>
      <c r="C8" s="52" t="s">
        <v>55</v>
      </c>
      <c r="D8" s="52" t="s">
        <v>56</v>
      </c>
    </row>
    <row r="9" spans="1:4" ht="13.5">
      <c r="A9" s="52">
        <v>0.3</v>
      </c>
      <c r="B9" s="52">
        <v>3</v>
      </c>
      <c r="C9" s="52">
        <v>0.5</v>
      </c>
      <c r="D9" s="52">
        <v>0</v>
      </c>
    </row>
    <row r="10" spans="1:4" ht="13.5">
      <c r="A10" s="52">
        <v>0.5</v>
      </c>
      <c r="B10" s="52">
        <v>1.4</v>
      </c>
      <c r="C10" s="52">
        <v>0.25</v>
      </c>
      <c r="D10" s="52">
        <v>0</v>
      </c>
    </row>
    <row r="11" spans="1:4" ht="13.5">
      <c r="A11" s="52">
        <v>0.7</v>
      </c>
      <c r="B11" s="52">
        <v>0.88</v>
      </c>
      <c r="C11" s="52">
        <v>0.15</v>
      </c>
      <c r="D11" s="52">
        <v>0</v>
      </c>
    </row>
  </sheetData>
  <sheetProtection sheet="1" objects="1" scenarios="1"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㈱ジェイネット</dc:creator>
  <cp:keywords/>
  <dc:description/>
  <cp:lastModifiedBy>t.saruwatari</cp:lastModifiedBy>
  <cp:lastPrinted>2003-06-26T03:08:07Z</cp:lastPrinted>
  <dcterms:created xsi:type="dcterms:W3CDTF">2003-05-22T04:51:43Z</dcterms:created>
  <dcterms:modified xsi:type="dcterms:W3CDTF">2015-04-19T15:29:26Z</dcterms:modified>
  <cp:category/>
  <cp:version/>
  <cp:contentType/>
  <cp:contentStatus/>
</cp:coreProperties>
</file>